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120" yWindow="105" windowWidth="9420" windowHeight="5565" tabRatio="772" activeTab="5"/>
  </bookViews>
  <sheets>
    <sheet name="klse-p&amp;l" sheetId="1" r:id="rId1"/>
    <sheet name="klse-bs" sheetId="2" r:id="rId2"/>
    <sheet name="klse-cf" sheetId="3" r:id="rId3"/>
    <sheet name="klse-sce" sheetId="4" r:id="rId4"/>
    <sheet name="klse-segment" sheetId="5" r:id="rId5"/>
    <sheet name="klse-note" sheetId="6" r:id="rId6"/>
  </sheets>
  <definedNames>
    <definedName name="_xlnm.Print_Area" localSheetId="1">'klse-bs'!$A$1:$E$60</definedName>
    <definedName name="_xlnm.Print_Area" localSheetId="5">'klse-note'!$A$1:$H$217</definedName>
    <definedName name="_xlnm.Print_Area" localSheetId="0">'klse-p&amp;l'!$A$1:$J$53</definedName>
    <definedName name="_xlnm.Print_Titles" localSheetId="5">'klse-note'!$1:$5</definedName>
  </definedNames>
  <calcPr fullCalcOnLoad="1"/>
</workbook>
</file>

<file path=xl/sharedStrings.xml><?xml version="1.0" encoding="utf-8"?>
<sst xmlns="http://schemas.openxmlformats.org/spreadsheetml/2006/main" count="310" uniqueCount="231">
  <si>
    <t>Profit after taxation</t>
  </si>
  <si>
    <t>Net profit for the year</t>
  </si>
  <si>
    <t>31.12.2003</t>
  </si>
  <si>
    <t>Balance at 1.1.2003</t>
  </si>
  <si>
    <t>Total disposals/ sale proceeds</t>
  </si>
  <si>
    <t>Material Event Subsequent to End of the Financial Period</t>
  </si>
  <si>
    <t>Proposed dividend for year ended 31.12.2002</t>
  </si>
  <si>
    <t>Earnings Per Share</t>
  </si>
  <si>
    <t>Financial</t>
  </si>
  <si>
    <t>Year-To-Date</t>
  </si>
  <si>
    <t>Fully diluted (sen)</t>
  </si>
  <si>
    <t>Basic(sen)</t>
  </si>
  <si>
    <t>Balance at 1.1.2004</t>
  </si>
  <si>
    <t>Prior year adjustment</t>
  </si>
  <si>
    <t>Paid-up share capital as at 1 January 2004</t>
  </si>
  <si>
    <t>Balance at 1.1.2003 (restated)</t>
  </si>
  <si>
    <t>Please refer to "klse-segment" separate sheet.</t>
  </si>
  <si>
    <t>Equivalent to Ringgit Malaysia '000</t>
  </si>
  <si>
    <t>In South African Rand '000</t>
  </si>
  <si>
    <t>Taxation paid</t>
  </si>
  <si>
    <t>CASH FLOWS FROM INVESTING ACTIVITIES</t>
  </si>
  <si>
    <t>CASH FLOWS FROM FINANCING ACTIVITIES</t>
  </si>
  <si>
    <t>Cash and bank balances</t>
  </si>
  <si>
    <t>Bank overdrafts</t>
  </si>
  <si>
    <t>Dividend received</t>
  </si>
  <si>
    <t>Deposits placed as bank guarantee</t>
  </si>
  <si>
    <t>Dividend received from associated company</t>
  </si>
  <si>
    <t>Others</t>
  </si>
  <si>
    <t>31.12.2004</t>
  </si>
  <si>
    <t>Deferred tax assets</t>
  </si>
  <si>
    <t>Marketable securities</t>
  </si>
  <si>
    <t>Profit/ (Loss) from operations</t>
  </si>
  <si>
    <t>Operating expenses</t>
  </si>
  <si>
    <t>Other operating income</t>
  </si>
  <si>
    <t>Investing results</t>
  </si>
  <si>
    <t>Trade and other receivables</t>
  </si>
  <si>
    <t>Trade and other payables</t>
  </si>
  <si>
    <t>Earnings per share</t>
  </si>
  <si>
    <t>There was no change in the composition of the Group for the financial period under review.</t>
  </si>
  <si>
    <t>There was no corporate proposal announced as at the date of issue of this quarterly report.</t>
  </si>
  <si>
    <t>CONDENSED CONSOLIDATED CASH FLOW STATEMENTS</t>
  </si>
  <si>
    <t>Net profit before tax</t>
  </si>
  <si>
    <t>Non cash items</t>
  </si>
  <si>
    <t>Non-operating items</t>
  </si>
  <si>
    <t>Operating profit before changes in working capital</t>
  </si>
  <si>
    <t>Changes in working capital</t>
  </si>
  <si>
    <t>Net changes in current assets</t>
  </si>
  <si>
    <t>Net changes in current liabilities</t>
  </si>
  <si>
    <t>Bank borrowings</t>
  </si>
  <si>
    <t>Cash &amp; cash equivalents at beginning of year</t>
  </si>
  <si>
    <t>Net change in cash &amp; cash equivalents</t>
  </si>
  <si>
    <t>Net effect of changes in foreign exchange</t>
  </si>
  <si>
    <t>CONDENSED CONSOLIDATED INCOME STATEMENTS</t>
  </si>
  <si>
    <t>CONDENSED CONSOLIDATED BALANCE SHEETS</t>
  </si>
  <si>
    <t xml:space="preserve">Share </t>
  </si>
  <si>
    <t>attributable to</t>
  </si>
  <si>
    <t>Profits</t>
  </si>
  <si>
    <t>Unusual Items</t>
  </si>
  <si>
    <t>Changes in Estimates</t>
  </si>
  <si>
    <t>Dividend Paid</t>
  </si>
  <si>
    <t>Valuation of property, plant and equipment</t>
  </si>
  <si>
    <t>INTERIM FINANCIAL REPORT FOR THE PERIOD ENDED 31 DECEMBER 2004</t>
  </si>
  <si>
    <t>Financial year ended 31.12.2004</t>
  </si>
  <si>
    <t>Balance at 31.12.2004</t>
  </si>
  <si>
    <t>Financial year ended 31.12.2003</t>
  </si>
  <si>
    <t>Balance at 31.12.2003</t>
  </si>
  <si>
    <t>In the current quarter ended 31 December 2004, no dividend has been paid.</t>
  </si>
  <si>
    <t>There is no material event subsequent to the financial period ended 31 December 2004.</t>
  </si>
  <si>
    <t>31 December 2004</t>
  </si>
  <si>
    <t>Total investment of the Group in quoted securities as at 31 December 2004 are as follows:</t>
  </si>
  <si>
    <t>Basic Earnings Per Ordinary Share</t>
  </si>
  <si>
    <t>Basic earnings per share (sen)</t>
  </si>
  <si>
    <t>Fully diluted Earnings Per Ordinary Share</t>
  </si>
  <si>
    <t>Diluted earnings per share (sen)</t>
  </si>
  <si>
    <t>Deposits with Licensed Financial Institutions</t>
  </si>
  <si>
    <t>Equity investment</t>
  </si>
  <si>
    <t>Other investment</t>
  </si>
  <si>
    <t>Cash &amp; cash equivalents comprise of the followings:</t>
  </si>
  <si>
    <t>CONDENSED CONSOLIDATED STATEMENTS OF CHANGES IN EQUITY</t>
  </si>
  <si>
    <t>Annual Audit Report</t>
  </si>
  <si>
    <t>Net tangible assets per share (RM)</t>
  </si>
  <si>
    <t>Profit/(loss) before income tax and minority interests</t>
  </si>
  <si>
    <t>Securities issued</t>
  </si>
  <si>
    <t>Repayment of hire-purchase creditors</t>
  </si>
  <si>
    <t>The valuations of property, plant and equipment have been brought forward, without amendment from the preceding annual financial statements.</t>
  </si>
  <si>
    <t xml:space="preserve">Weighted average number  </t>
  </si>
  <si>
    <t>Adjustment for:</t>
  </si>
  <si>
    <t>- share options</t>
  </si>
  <si>
    <t>- warrants</t>
  </si>
  <si>
    <t>Profit after taxation (RM'000)</t>
  </si>
  <si>
    <t>of ordinary shares in issue ('000)</t>
  </si>
  <si>
    <t xml:space="preserve">Movements during the period </t>
  </si>
  <si>
    <t xml:space="preserve">Net profit/(loss) </t>
  </si>
  <si>
    <t>Individual Quarter</t>
  </si>
  <si>
    <t>Cumulative Quarter</t>
  </si>
  <si>
    <t>company</t>
  </si>
  <si>
    <t>Share of profit and loss of associated</t>
  </si>
  <si>
    <t>Pre-acquisition profit/(loss)</t>
  </si>
  <si>
    <t>This figures have not been audited.</t>
  </si>
  <si>
    <t>UNAUDITED</t>
  </si>
  <si>
    <t>AUDITED</t>
  </si>
  <si>
    <t>Adjustments for:</t>
  </si>
  <si>
    <t>of ordinary shares in issue for</t>
  </si>
  <si>
    <t>diluted earnings per share ('000)</t>
  </si>
  <si>
    <t>Changes in Contingent Liabilities and Contingent Assets</t>
  </si>
  <si>
    <t>Review of the Performance</t>
  </si>
  <si>
    <t>Eliminations</t>
  </si>
  <si>
    <t>Consolidated</t>
  </si>
  <si>
    <t>REVENUE</t>
  </si>
  <si>
    <t>RESULTS</t>
  </si>
  <si>
    <t>Income taxes</t>
  </si>
  <si>
    <t xml:space="preserve">Less: </t>
  </si>
  <si>
    <t xml:space="preserve">Deposits placed in Islamic (Al-Mudharabah) Deposit </t>
  </si>
  <si>
    <t xml:space="preserve">    as sinking fund to redeem the BaIDS and MUNIF</t>
  </si>
  <si>
    <t>CONDENSED CONSOLIDATED CASH FLOW STATEMENTS (CONTD.)</t>
  </si>
  <si>
    <t>Development properties</t>
  </si>
  <si>
    <t>Investment in associated company</t>
  </si>
  <si>
    <t>Other non-current investments</t>
  </si>
  <si>
    <t>Amount due to an associated company</t>
  </si>
  <si>
    <t>Deposits with licensed financial institutions</t>
  </si>
  <si>
    <t>Short term borrowings</t>
  </si>
  <si>
    <t>Provision for taxation</t>
  </si>
  <si>
    <t>The audit report of the Group's preceding annual audited financial statements was unqualified.</t>
  </si>
  <si>
    <t>Exchange reserves</t>
  </si>
  <si>
    <t>Share premiums</t>
  </si>
  <si>
    <t>Profit/(loss) from operations</t>
  </si>
  <si>
    <t>Accounting Policies</t>
  </si>
  <si>
    <t xml:space="preserve">Taxation </t>
  </si>
  <si>
    <t>Quoted Securities</t>
  </si>
  <si>
    <t>Changes in the Composition of the Group</t>
  </si>
  <si>
    <t>Status of Corporate Proposals</t>
  </si>
  <si>
    <t>Group Borrowings and Debt Securities</t>
  </si>
  <si>
    <t>Off Balance Sheet Financial Instruments</t>
  </si>
  <si>
    <t>Pending Material Litigation</t>
  </si>
  <si>
    <t>Segment Reporting</t>
  </si>
  <si>
    <t>Comparison with Preceding Quarter Results</t>
  </si>
  <si>
    <t>Remarks:</t>
  </si>
  <si>
    <t>Dividend paid to shareholders</t>
  </si>
  <si>
    <t>Dividend paid to minority shareholders</t>
  </si>
  <si>
    <t>Currency</t>
  </si>
  <si>
    <t>US Dollars</t>
  </si>
  <si>
    <t>6 April 2005</t>
  </si>
  <si>
    <t>2 July 2004</t>
  </si>
  <si>
    <t>Contract</t>
  </si>
  <si>
    <t>amount</t>
  </si>
  <si>
    <t>date</t>
  </si>
  <si>
    <t>Transaction</t>
  </si>
  <si>
    <t>Maturity date</t>
  </si>
  <si>
    <t>Seasonality or Cyclicality of Operations</t>
  </si>
  <si>
    <t>Current Year Prospects</t>
  </si>
  <si>
    <t>Changes in Share Capital</t>
  </si>
  <si>
    <t xml:space="preserve">Secured </t>
  </si>
  <si>
    <t xml:space="preserve">Unsecured </t>
  </si>
  <si>
    <t>RM</t>
  </si>
  <si>
    <t>Minority interest</t>
  </si>
  <si>
    <t>Details of segmental analysis for the financial year ended 31 December 2004 are as follows:</t>
  </si>
  <si>
    <t>Share capital</t>
  </si>
  <si>
    <t>Shareholders' funds</t>
  </si>
  <si>
    <t>(a)</t>
  </si>
  <si>
    <t>(b)</t>
  </si>
  <si>
    <t>Dividend</t>
  </si>
  <si>
    <t>Retained Profit</t>
  </si>
  <si>
    <t xml:space="preserve"> </t>
  </si>
  <si>
    <t>Long term borrowings</t>
  </si>
  <si>
    <t>Other long term liabilities</t>
  </si>
  <si>
    <t>Retained</t>
  </si>
  <si>
    <t>Capital</t>
  </si>
  <si>
    <t>Reserve</t>
  </si>
  <si>
    <t>Finance cost</t>
  </si>
  <si>
    <t>Total</t>
  </si>
  <si>
    <t>Property development</t>
  </si>
  <si>
    <t>Manufacturing &amp; trading</t>
  </si>
  <si>
    <t>Construction</t>
  </si>
  <si>
    <t>RM'000</t>
  </si>
  <si>
    <t>Current Assets</t>
  </si>
  <si>
    <t xml:space="preserve">Cash </t>
  </si>
  <si>
    <t>Current Liabilities</t>
  </si>
  <si>
    <t>Reserves</t>
  </si>
  <si>
    <t>Notes</t>
  </si>
  <si>
    <t>The business operations of the Group are not materially affected by the seasonal or cyclical factors.</t>
  </si>
  <si>
    <t>By Order of the Board</t>
  </si>
  <si>
    <t>Leong Oi Wah</t>
  </si>
  <si>
    <t>Secretary</t>
  </si>
  <si>
    <t>6 July 2005</t>
  </si>
  <si>
    <t>Property development-in-progress</t>
  </si>
  <si>
    <t>Amount due from customers for contract work</t>
  </si>
  <si>
    <t>Amount due to customers for contract work</t>
  </si>
  <si>
    <t>Interest expense</t>
  </si>
  <si>
    <t>Interest income</t>
  </si>
  <si>
    <t>Profit Forecast</t>
  </si>
  <si>
    <t>The Group did not issue any profit forecast for the year.</t>
  </si>
  <si>
    <t>Revenue</t>
  </si>
  <si>
    <t>Income tax</t>
  </si>
  <si>
    <t>Profit/(loss) after income tax before deducting minority interest</t>
  </si>
  <si>
    <t>Goodwill on consolidation</t>
  </si>
  <si>
    <t>Inventories</t>
  </si>
  <si>
    <t>Deferred taxation</t>
  </si>
  <si>
    <t>Foreign currency bank borrowings included in the above are as follows:</t>
  </si>
  <si>
    <t>Share of profit from an associated company</t>
  </si>
  <si>
    <t>Proposed dividend for year ended 31.12.2003</t>
  </si>
  <si>
    <t>Minority interests</t>
  </si>
  <si>
    <r>
      <t>MITRAJAYA HOLDINGS BERHAD</t>
    </r>
    <r>
      <rPr>
        <b/>
        <sz val="8"/>
        <rFont val="Tahoma"/>
        <family val="2"/>
      </rPr>
      <t xml:space="preserve"> </t>
    </r>
    <r>
      <rPr>
        <sz val="8"/>
        <rFont val="Tahoma"/>
        <family val="2"/>
      </rPr>
      <t>(268257-T)</t>
    </r>
  </si>
  <si>
    <t>Taxation based on profit for the period</t>
  </si>
  <si>
    <t>- current year</t>
  </si>
  <si>
    <t>- under/ (over) provision in prior years</t>
  </si>
  <si>
    <t>- share of taxation of associated company</t>
  </si>
  <si>
    <t xml:space="preserve">Property, plant and equipment </t>
  </si>
  <si>
    <t>at market value</t>
  </si>
  <si>
    <t>at carrying value/book value</t>
  </si>
  <si>
    <t>at cost</t>
  </si>
  <si>
    <t xml:space="preserve">(i)   </t>
  </si>
  <si>
    <t xml:space="preserve">(ii)  </t>
  </si>
  <si>
    <t xml:space="preserve">(iii) </t>
  </si>
  <si>
    <t>Conversion of Warrants to shares</t>
  </si>
  <si>
    <t xml:space="preserve">Short term </t>
  </si>
  <si>
    <t>Long term</t>
  </si>
  <si>
    <t>By business segments :</t>
  </si>
  <si>
    <t>Current Quarter</t>
  </si>
  <si>
    <t>Profit/ (Losses) on Sale of Unquoted Investments and /or Properties</t>
  </si>
  <si>
    <t>Purchases and sales of quoted securities</t>
  </si>
  <si>
    <t>Total Purchases</t>
  </si>
  <si>
    <t>Proposed dividends</t>
  </si>
  <si>
    <t>There is no pending material litigation for the current financial period.</t>
  </si>
  <si>
    <t>Health care</t>
  </si>
  <si>
    <t>Cash &amp; cash equivalents at 31.12.2004</t>
  </si>
  <si>
    <t>Cash generated (used in) / from operating activities</t>
  </si>
  <si>
    <t>Net cash (used in) / generated from operating activities</t>
  </si>
  <si>
    <t>Net cash generated from / (used in) investing activities</t>
  </si>
  <si>
    <t>Net cash (used in) financing activities</t>
  </si>
  <si>
    <t>Total Profit on Disposal</t>
  </si>
  <si>
    <t>Net current assets</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</si>
</sst>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00_);_(* \(#,##0.0000\);_(* &quot;-&quot;??_);_(@_)"/>
    <numFmt numFmtId="174" formatCode="#,##0;[Red]\(#,##0\)"/>
    <numFmt numFmtId="175" formatCode="#,##0.00;[Red]\(#,##0.00\)"/>
    <numFmt numFmtId="176" formatCode="#,##0.00;\(#,##0.00\)"/>
    <numFmt numFmtId="177" formatCode="#,##0.00;\(#,##0\)"/>
    <numFmt numFmtId="178" formatCode="_-* #,##0_-;\-* #,##0_-;_-* &quot;-&quot;??_-;_-@_-"/>
    <numFmt numFmtId="179" formatCode="0.0%"/>
    <numFmt numFmtId="180" formatCode="#,##0;\(#,##0\)"/>
    <numFmt numFmtId="181" formatCode="mm/dd/yy"/>
    <numFmt numFmtId="182" formatCode="d/mmm/yy"/>
    <numFmt numFmtId="183" formatCode="_(* #,##0.0_);_(* \(#,##0.0\);_(* &quot;-&quot;?_);_(@_)"/>
    <numFmt numFmtId="184" formatCode="_(* #,##0.000_);_(* \(#,##0.000\);_(* &quot;-&quot;??_);_(@_)"/>
    <numFmt numFmtId="185" formatCode="_(* #,##0.000_);_(* \(#,##0.000\);_(* &quot;-&quot;???_);_(@_)"/>
    <numFmt numFmtId="186" formatCode="_(* #,##0.00000000_);_(* \(#,##0.00000000\);_(* &quot;-&quot;????????_);_(@_)"/>
    <numFmt numFmtId="187" formatCode="_(* #,##0.00000_);_(* \(#,##0.00000\);_(* &quot;-&quot;??_);_(@_)"/>
    <numFmt numFmtId="188" formatCode="_(* #,##0.0_);_(* \(#,##0.0\);_(* &quot;-&quot;??_);_(@_)"/>
    <numFmt numFmtId="189" formatCode="_(* #,##0.0000_);_(* \(#,##0.0000\);_(* &quot;-&quot;????_);_(@_)"/>
    <numFmt numFmtId="190" formatCode="#,##0.00000000_);[Red]\(#,##0.00000000\)"/>
    <numFmt numFmtId="191" formatCode="_(* #,##0.000000_);_(* \(#,##0.000000\);_(* &quot;-&quot;??_);_(@_)"/>
    <numFmt numFmtId="192" formatCode="_-* #,##0.0000_-;\-* #,##0.0000_-;_-* &quot;-&quot;????_-;_-@_-"/>
    <numFmt numFmtId="193" formatCode="0.000%"/>
    <numFmt numFmtId="194" formatCode="_-* #,##0.0_-;\-* #,##0.0_-;_-* &quot;-&quot;?_-;_-@_-"/>
    <numFmt numFmtId="195" formatCode="#,##0.0;\(#,##0.0\)"/>
    <numFmt numFmtId="196" formatCode="#,##0.0000000000_);\(#,##0.0000000000\)"/>
    <numFmt numFmtId="197" formatCode="0.00000000"/>
    <numFmt numFmtId="198" formatCode="&quot;Yes&quot;;&quot;Yes&quot;;&quot;No&quot;"/>
    <numFmt numFmtId="199" formatCode="&quot;True&quot;;&quot;True&quot;;&quot;False&quot;"/>
    <numFmt numFmtId="200" formatCode="&quot;On&quot;;&quot;On&quot;;&quot;Off&quot;"/>
    <numFmt numFmtId="201" formatCode="[$€-2]\ #,##0.00_);[Red]\([$€-2]\ #,##0.00\)"/>
    <numFmt numFmtId="202" formatCode="0.0000"/>
    <numFmt numFmtId="203" formatCode="[$-409]dddd\,\ mmmm\ dd\,\ yyyy"/>
    <numFmt numFmtId="204" formatCode="[$-409]h:mm:ss\ AM/PM"/>
    <numFmt numFmtId="205" formatCode="#"/>
    <numFmt numFmtId="206" formatCode="#,"/>
    <numFmt numFmtId="207" formatCode="\(#,\)"/>
    <numFmt numFmtId="208" formatCode="#,;\(#,##0\)"/>
    <numFmt numFmtId="209" formatCode="#,;\(#,\)"/>
    <numFmt numFmtId="210" formatCode="#,##0.0_);\(#,##0.0\)"/>
    <numFmt numFmtId="211" formatCode="#,##0.000;\(#,##0.000\)"/>
    <numFmt numFmtId="212" formatCode="#,##0.0000;\(#,##0.0000\)"/>
    <numFmt numFmtId="213" formatCode="_(* #,##0.0000000_);_(* \(#,##0.0000000\);_(* &quot;-&quot;??_);_(@_)"/>
    <numFmt numFmtId="214" formatCode="#,##0.000_);\(#,##0.000\)"/>
    <numFmt numFmtId="215" formatCode="#,##0.0000_);\(#,##0.0000\)"/>
    <numFmt numFmtId="216" formatCode="0.0"/>
  </numFmts>
  <fonts count="19">
    <font>
      <sz val="12"/>
      <name val="Book Antiqua"/>
      <family val="0"/>
    </font>
    <font>
      <b/>
      <sz val="12"/>
      <name val="Book Antiqua"/>
      <family val="0"/>
    </font>
    <font>
      <i/>
      <sz val="12"/>
      <name val="Book Antiqua"/>
      <family val="0"/>
    </font>
    <font>
      <b/>
      <i/>
      <sz val="12"/>
      <name val="Book Antiqua"/>
      <family val="0"/>
    </font>
    <font>
      <u val="single"/>
      <sz val="12"/>
      <color indexed="12"/>
      <name val="Book Antiqua"/>
      <family val="0"/>
    </font>
    <font>
      <u val="single"/>
      <sz val="12"/>
      <color indexed="36"/>
      <name val="Book Antiqua"/>
      <family val="0"/>
    </font>
    <font>
      <b/>
      <sz val="10"/>
      <name val="Tahoma"/>
      <family val="2"/>
    </font>
    <font>
      <sz val="10"/>
      <name val="Tahoma"/>
      <family val="2"/>
    </font>
    <font>
      <sz val="12"/>
      <name val="Tahoma"/>
      <family val="2"/>
    </font>
    <font>
      <b/>
      <u val="single"/>
      <sz val="10"/>
      <name val="Tahoma"/>
      <family val="2"/>
    </font>
    <font>
      <u val="single"/>
      <sz val="10"/>
      <name val="Tahoma"/>
      <family val="2"/>
    </font>
    <font>
      <i/>
      <sz val="10"/>
      <name val="Tahoma"/>
      <family val="2"/>
    </font>
    <font>
      <sz val="10"/>
      <color indexed="17"/>
      <name val="Tahoma"/>
      <family val="2"/>
    </font>
    <font>
      <sz val="8"/>
      <name val="Tahoma"/>
      <family val="2"/>
    </font>
    <font>
      <b/>
      <sz val="8"/>
      <name val="Tahoma"/>
      <family val="2"/>
    </font>
    <font>
      <sz val="12"/>
      <name val="Times New Roman"/>
      <family val="1"/>
    </font>
    <font>
      <b/>
      <sz val="10"/>
      <color indexed="17"/>
      <name val="Tahoma"/>
      <family val="2"/>
    </font>
    <font>
      <sz val="9"/>
      <name val="Arial"/>
      <family val="2"/>
    </font>
    <font>
      <b/>
      <sz val="9"/>
      <name val="Tahoma"/>
      <family val="2"/>
    </font>
  </fonts>
  <fills count="2">
    <fill>
      <patternFill/>
    </fill>
    <fill>
      <patternFill patternType="gray125"/>
    </fill>
  </fills>
  <borders count="20">
    <border>
      <left/>
      <right/>
      <top/>
      <bottom/>
      <diagonal/>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double"/>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style="thin"/>
      <top>
        <color indexed="63"/>
      </top>
      <bottom style="double"/>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style="thin"/>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style="double"/>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26">
    <xf numFmtId="0" fontId="0" fillId="0" borderId="0" xfId="0" applyAlignment="1">
      <alignment/>
    </xf>
    <xf numFmtId="43" fontId="7" fillId="0" borderId="0" xfId="15" applyFont="1" applyAlignment="1">
      <alignment/>
    </xf>
    <xf numFmtId="180" fontId="7" fillId="0" borderId="0" xfId="15" applyNumberFormat="1" applyFont="1" applyAlignment="1">
      <alignment/>
    </xf>
    <xf numFmtId="172" fontId="7" fillId="0" borderId="0" xfId="15" applyNumberFormat="1" applyFont="1" applyAlignment="1">
      <alignment/>
    </xf>
    <xf numFmtId="172" fontId="7" fillId="0" borderId="0" xfId="15" applyNumberFormat="1" applyFont="1" applyBorder="1" applyAlignment="1">
      <alignment/>
    </xf>
    <xf numFmtId="172" fontId="7" fillId="0" borderId="0" xfId="15" applyNumberFormat="1" applyFont="1" applyBorder="1" applyAlignment="1">
      <alignment horizontal="right"/>
    </xf>
    <xf numFmtId="0" fontId="7" fillId="0" borderId="0" xfId="0" applyFont="1" applyAlignment="1">
      <alignment horizontal="center"/>
    </xf>
    <xf numFmtId="43" fontId="7" fillId="0" borderId="0" xfId="15" applyFont="1" applyFill="1" applyAlignment="1">
      <alignment/>
    </xf>
    <xf numFmtId="0" fontId="6" fillId="0" borderId="0" xfId="0" applyFont="1" applyAlignment="1">
      <alignment/>
    </xf>
    <xf numFmtId="0" fontId="7" fillId="0" borderId="0" xfId="0" applyFont="1" applyAlignment="1">
      <alignment/>
    </xf>
    <xf numFmtId="172" fontId="6" fillId="0" borderId="0" xfId="15" applyNumberFormat="1" applyFont="1" applyAlignment="1">
      <alignment/>
    </xf>
    <xf numFmtId="172" fontId="7" fillId="0" borderId="0" xfId="15" applyNumberFormat="1" applyFont="1" applyFill="1" applyAlignment="1">
      <alignment/>
    </xf>
    <xf numFmtId="0" fontId="9" fillId="0" borderId="0" xfId="0" applyFont="1" applyAlignment="1">
      <alignment/>
    </xf>
    <xf numFmtId="0" fontId="7" fillId="0" borderId="0" xfId="0" applyFont="1" applyAlignment="1">
      <alignment horizontal="right"/>
    </xf>
    <xf numFmtId="0" fontId="6" fillId="0" borderId="0" xfId="0" applyFont="1" applyAlignment="1">
      <alignment horizontal="right"/>
    </xf>
    <xf numFmtId="172" fontId="6" fillId="0" borderId="0" xfId="15" applyNumberFormat="1" applyFont="1" applyAlignment="1">
      <alignment horizontal="center"/>
    </xf>
    <xf numFmtId="172" fontId="7" fillId="0" borderId="0" xfId="15" applyNumberFormat="1" applyFont="1" applyFill="1" applyBorder="1" applyAlignment="1">
      <alignment/>
    </xf>
    <xf numFmtId="0" fontId="7" fillId="0" borderId="0" xfId="0" applyFont="1" applyFill="1" applyAlignment="1">
      <alignment/>
    </xf>
    <xf numFmtId="172" fontId="7" fillId="0" borderId="0" xfId="0" applyNumberFormat="1" applyFont="1" applyFill="1" applyAlignment="1">
      <alignment/>
    </xf>
    <xf numFmtId="172" fontId="7" fillId="0" borderId="1" xfId="15" applyNumberFormat="1" applyFont="1" applyFill="1" applyBorder="1" applyAlignment="1">
      <alignment/>
    </xf>
    <xf numFmtId="0" fontId="6" fillId="0" borderId="0" xfId="0" applyFont="1" applyFill="1" applyAlignment="1">
      <alignment/>
    </xf>
    <xf numFmtId="0" fontId="7" fillId="0" borderId="0" xfId="0" applyFont="1" applyFill="1" applyBorder="1" applyAlignment="1">
      <alignment horizontal="center"/>
    </xf>
    <xf numFmtId="172" fontId="7" fillId="0" borderId="0" xfId="0" applyNumberFormat="1" applyFont="1" applyBorder="1" applyAlignment="1">
      <alignment/>
    </xf>
    <xf numFmtId="172" fontId="7" fillId="0" borderId="1" xfId="15" applyNumberFormat="1" applyFont="1" applyBorder="1" applyAlignment="1">
      <alignment/>
    </xf>
    <xf numFmtId="172" fontId="7" fillId="0" borderId="0" xfId="0" applyNumberFormat="1" applyFont="1" applyAlignment="1">
      <alignment/>
    </xf>
    <xf numFmtId="0" fontId="7" fillId="0" borderId="0" xfId="0" applyFont="1" applyBorder="1" applyAlignment="1">
      <alignment/>
    </xf>
    <xf numFmtId="0" fontId="6" fillId="0" borderId="0" xfId="0" applyFont="1" applyBorder="1" applyAlignment="1">
      <alignment/>
    </xf>
    <xf numFmtId="172" fontId="6" fillId="0" borderId="2" xfId="15" applyNumberFormat="1" applyFont="1" applyBorder="1" applyAlignment="1">
      <alignment horizontal="right"/>
    </xf>
    <xf numFmtId="0" fontId="6" fillId="0" borderId="0" xfId="0" applyFont="1" applyBorder="1" applyAlignment="1">
      <alignment horizontal="right"/>
    </xf>
    <xf numFmtId="172" fontId="6" fillId="0" borderId="0" xfId="15" applyNumberFormat="1" applyFont="1" applyBorder="1" applyAlignment="1">
      <alignment horizontal="right"/>
    </xf>
    <xf numFmtId="0" fontId="7" fillId="0" borderId="0" xfId="0" applyFont="1" applyFill="1" applyAlignment="1">
      <alignment horizontal="justify" vertical="top" wrapText="1"/>
    </xf>
    <xf numFmtId="0" fontId="11" fillId="0" borderId="0" xfId="0" applyFont="1" applyAlignment="1">
      <alignment/>
    </xf>
    <xf numFmtId="172" fontId="6" fillId="0" borderId="0" xfId="15" applyNumberFormat="1" applyFont="1" applyAlignment="1">
      <alignment horizontal="right"/>
    </xf>
    <xf numFmtId="0" fontId="6" fillId="0" borderId="0" xfId="0" applyFont="1" applyFill="1" applyAlignment="1">
      <alignment/>
    </xf>
    <xf numFmtId="0" fontId="7" fillId="0" borderId="0" xfId="0" applyFont="1" applyFill="1" applyAlignment="1">
      <alignment/>
    </xf>
    <xf numFmtId="172" fontId="7" fillId="0" borderId="0" xfId="15" applyNumberFormat="1" applyFont="1" applyFill="1" applyAlignment="1">
      <alignment/>
    </xf>
    <xf numFmtId="0" fontId="6" fillId="0" borderId="0" xfId="0" applyFont="1" applyFill="1" applyBorder="1" applyAlignment="1">
      <alignment/>
    </xf>
    <xf numFmtId="0" fontId="7" fillId="0" borderId="0" xfId="0" applyFont="1" applyFill="1" applyBorder="1" applyAlignment="1">
      <alignment/>
    </xf>
    <xf numFmtId="172" fontId="7" fillId="0" borderId="3" xfId="15" applyNumberFormat="1" applyFont="1" applyFill="1" applyBorder="1" applyAlignment="1">
      <alignment/>
    </xf>
    <xf numFmtId="180" fontId="7" fillId="0" borderId="0" xfId="0" applyNumberFormat="1" applyFont="1" applyBorder="1" applyAlignment="1">
      <alignment horizontal="right"/>
    </xf>
    <xf numFmtId="172" fontId="7" fillId="0" borderId="0" xfId="15" applyNumberFormat="1" applyFont="1" applyAlignment="1">
      <alignment horizontal="right"/>
    </xf>
    <xf numFmtId="0" fontId="6" fillId="0" borderId="0" xfId="0" applyFont="1" applyFill="1" applyAlignment="1">
      <alignment horizontal="right"/>
    </xf>
    <xf numFmtId="0" fontId="7" fillId="0" borderId="0" xfId="0" applyFont="1" applyFill="1" applyAlignment="1">
      <alignment horizontal="right"/>
    </xf>
    <xf numFmtId="180" fontId="7" fillId="0" borderId="0" xfId="15" applyNumberFormat="1" applyFont="1" applyBorder="1" applyAlignment="1">
      <alignment horizontal="right"/>
    </xf>
    <xf numFmtId="172" fontId="6" fillId="0" borderId="0" xfId="15" applyNumberFormat="1" applyFont="1" applyFill="1" applyAlignment="1">
      <alignment/>
    </xf>
    <xf numFmtId="0" fontId="6" fillId="0" borderId="0" xfId="15" applyNumberFormat="1" applyFont="1" applyFill="1" applyAlignment="1">
      <alignment/>
    </xf>
    <xf numFmtId="37" fontId="7" fillId="0" borderId="0" xfId="0" applyNumberFormat="1" applyFont="1" applyAlignment="1">
      <alignment/>
    </xf>
    <xf numFmtId="37" fontId="7" fillId="0" borderId="0" xfId="0" applyNumberFormat="1" applyFont="1" applyAlignment="1">
      <alignment horizontal="center"/>
    </xf>
    <xf numFmtId="37" fontId="10" fillId="0" borderId="0" xfId="0" applyNumberFormat="1" applyFont="1" applyAlignment="1">
      <alignment/>
    </xf>
    <xf numFmtId="37" fontId="7" fillId="0" borderId="0" xfId="0" applyNumberFormat="1" applyFont="1" applyFill="1" applyBorder="1" applyAlignment="1">
      <alignment horizontal="center"/>
    </xf>
    <xf numFmtId="37" fontId="7" fillId="0" borderId="0" xfId="15" applyNumberFormat="1" applyFont="1" applyBorder="1" applyAlignment="1">
      <alignment/>
    </xf>
    <xf numFmtId="37" fontId="7" fillId="0" borderId="0" xfId="0" applyNumberFormat="1" applyFont="1" applyBorder="1" applyAlignment="1">
      <alignment/>
    </xf>
    <xf numFmtId="37" fontId="7" fillId="0" borderId="0" xfId="15" applyNumberFormat="1" applyFont="1" applyAlignment="1">
      <alignment/>
    </xf>
    <xf numFmtId="37" fontId="7" fillId="0" borderId="0" xfId="15" applyNumberFormat="1" applyFont="1" applyAlignment="1">
      <alignment horizontal="center"/>
    </xf>
    <xf numFmtId="37" fontId="7" fillId="0" borderId="0" xfId="0" applyNumberFormat="1" applyFont="1" applyAlignment="1">
      <alignment horizontal="justify" vertical="top" wrapText="1"/>
    </xf>
    <xf numFmtId="37" fontId="7" fillId="0" borderId="0" xfId="0" applyNumberFormat="1" applyFont="1" applyAlignment="1">
      <alignment horizontal="justify" vertical="top"/>
    </xf>
    <xf numFmtId="39" fontId="7" fillId="0" borderId="0" xfId="15" applyNumberFormat="1" applyFont="1" applyAlignment="1">
      <alignment/>
    </xf>
    <xf numFmtId="39" fontId="7" fillId="0" borderId="0" xfId="0" applyNumberFormat="1" applyFont="1" applyAlignment="1">
      <alignment/>
    </xf>
    <xf numFmtId="41" fontId="7" fillId="0" borderId="0" xfId="0" applyNumberFormat="1" applyFont="1" applyBorder="1" applyAlignment="1">
      <alignment/>
    </xf>
    <xf numFmtId="41" fontId="7" fillId="0" borderId="0" xfId="0" applyNumberFormat="1" applyFont="1" applyFill="1" applyBorder="1" applyAlignment="1">
      <alignment horizontal="center"/>
    </xf>
    <xf numFmtId="41" fontId="7" fillId="0" borderId="0" xfId="0" applyNumberFormat="1" applyFont="1" applyFill="1" applyBorder="1" applyAlignment="1">
      <alignment/>
    </xf>
    <xf numFmtId="41" fontId="7" fillId="0" borderId="1" xfId="0" applyNumberFormat="1" applyFont="1" applyFill="1" applyBorder="1" applyAlignment="1">
      <alignment horizontal="center"/>
    </xf>
    <xf numFmtId="41" fontId="7" fillId="0" borderId="4" xfId="0" applyNumberFormat="1" applyFont="1" applyFill="1" applyBorder="1" applyAlignment="1">
      <alignment/>
    </xf>
    <xf numFmtId="41" fontId="7" fillId="0" borderId="0" xfId="0" applyNumberFormat="1" applyFont="1" applyFill="1" applyAlignment="1">
      <alignment/>
    </xf>
    <xf numFmtId="37" fontId="7" fillId="0" borderId="0" xfId="15" applyNumberFormat="1" applyFont="1" applyBorder="1" applyAlignment="1">
      <alignment horizontal="right"/>
    </xf>
    <xf numFmtId="171" fontId="7" fillId="0" borderId="0" xfId="15" applyNumberFormat="1" applyFont="1" applyAlignment="1">
      <alignment horizontal="right"/>
    </xf>
    <xf numFmtId="41" fontId="7" fillId="0" borderId="0" xfId="0" applyNumberFormat="1" applyFont="1" applyBorder="1" applyAlignment="1">
      <alignment horizontal="right"/>
    </xf>
    <xf numFmtId="180" fontId="7" fillId="0" borderId="0" xfId="0" applyNumberFormat="1" applyFont="1" applyFill="1" applyAlignment="1">
      <alignment horizontal="right"/>
    </xf>
    <xf numFmtId="180" fontId="7" fillId="0" borderId="0" xfId="15" applyNumberFormat="1" applyFont="1" applyFill="1" applyAlignment="1">
      <alignment horizontal="right"/>
    </xf>
    <xf numFmtId="180" fontId="7" fillId="0" borderId="0" xfId="15" applyNumberFormat="1" applyFont="1" applyBorder="1" applyAlignment="1">
      <alignment/>
    </xf>
    <xf numFmtId="37" fontId="6" fillId="0" borderId="0" xfId="0" applyNumberFormat="1" applyFont="1" applyAlignment="1">
      <alignment/>
    </xf>
    <xf numFmtId="37" fontId="7" fillId="0" borderId="0" xfId="0" applyNumberFormat="1" applyFont="1" applyAlignment="1">
      <alignment vertical="top"/>
    </xf>
    <xf numFmtId="37" fontId="7" fillId="0" borderId="0" xfId="0" applyNumberFormat="1" applyFont="1" applyAlignment="1">
      <alignment horizontal="justify" vertical="center" wrapText="1"/>
    </xf>
    <xf numFmtId="37" fontId="0" fillId="0" borderId="0" xfId="0" applyNumberFormat="1" applyAlignment="1">
      <alignment wrapText="1"/>
    </xf>
    <xf numFmtId="37" fontId="6" fillId="0" borderId="0" xfId="0" applyNumberFormat="1" applyFont="1" applyAlignment="1">
      <alignment horizontal="center"/>
    </xf>
    <xf numFmtId="37" fontId="6" fillId="0" borderId="0" xfId="0" applyNumberFormat="1" applyFont="1" applyFill="1" applyBorder="1" applyAlignment="1">
      <alignment horizontal="center"/>
    </xf>
    <xf numFmtId="37" fontId="6" fillId="0" borderId="0" xfId="15" applyNumberFormat="1" applyFont="1" applyBorder="1" applyAlignment="1">
      <alignment horizontal="center"/>
    </xf>
    <xf numFmtId="37" fontId="6" fillId="0" borderId="0" xfId="15" applyNumberFormat="1" applyFont="1" applyAlignment="1">
      <alignment horizontal="center"/>
    </xf>
    <xf numFmtId="37" fontId="6" fillId="0" borderId="0" xfId="0" applyNumberFormat="1" applyFont="1" applyBorder="1" applyAlignment="1">
      <alignment horizontal="center"/>
    </xf>
    <xf numFmtId="37" fontId="6" fillId="0" borderId="0" xfId="0" applyNumberFormat="1" applyFont="1" applyBorder="1" applyAlignment="1">
      <alignment/>
    </xf>
    <xf numFmtId="37" fontId="6" fillId="0" borderId="0" xfId="0" applyNumberFormat="1" applyFont="1" applyBorder="1" applyAlignment="1">
      <alignment horizontal="right"/>
    </xf>
    <xf numFmtId="37" fontId="6" fillId="0" borderId="5" xfId="0" applyNumberFormat="1" applyFont="1" applyFill="1" applyBorder="1" applyAlignment="1">
      <alignment horizontal="right"/>
    </xf>
    <xf numFmtId="37" fontId="7" fillId="0" borderId="6" xfId="0" applyNumberFormat="1" applyFont="1" applyFill="1" applyBorder="1" applyAlignment="1">
      <alignment horizontal="right"/>
    </xf>
    <xf numFmtId="37" fontId="7" fillId="0" borderId="0" xfId="0" applyNumberFormat="1" applyFont="1" applyFill="1" applyBorder="1" applyAlignment="1">
      <alignment horizontal="right"/>
    </xf>
    <xf numFmtId="37" fontId="6" fillId="0" borderId="5" xfId="15" applyNumberFormat="1" applyFont="1" applyBorder="1" applyAlignment="1">
      <alignment horizontal="right"/>
    </xf>
    <xf numFmtId="37" fontId="7" fillId="0" borderId="6" xfId="15" applyNumberFormat="1" applyFont="1" applyBorder="1" applyAlignment="1">
      <alignment horizontal="right"/>
    </xf>
    <xf numFmtId="37" fontId="16" fillId="0" borderId="5" xfId="15" applyNumberFormat="1" applyFont="1" applyBorder="1" applyAlignment="1">
      <alignment horizontal="right"/>
    </xf>
    <xf numFmtId="39" fontId="6" fillId="0" borderId="5" xfId="15" applyNumberFormat="1" applyFont="1" applyBorder="1" applyAlignment="1">
      <alignment horizontal="right"/>
    </xf>
    <xf numFmtId="39" fontId="7" fillId="0" borderId="0" xfId="15" applyNumberFormat="1" applyFont="1" applyBorder="1" applyAlignment="1">
      <alignment horizontal="right"/>
    </xf>
    <xf numFmtId="39" fontId="7" fillId="0" borderId="6" xfId="15" applyNumberFormat="1" applyFont="1" applyBorder="1" applyAlignment="1">
      <alignment horizontal="right"/>
    </xf>
    <xf numFmtId="39" fontId="6" fillId="0" borderId="5" xfId="0" applyNumberFormat="1" applyFont="1" applyBorder="1" applyAlignment="1">
      <alignment horizontal="right"/>
    </xf>
    <xf numFmtId="39" fontId="7" fillId="0" borderId="0" xfId="0" applyNumberFormat="1" applyFont="1" applyBorder="1" applyAlignment="1">
      <alignment horizontal="right"/>
    </xf>
    <xf numFmtId="39" fontId="7" fillId="0" borderId="6" xfId="0" applyNumberFormat="1" applyFont="1" applyBorder="1" applyAlignment="1">
      <alignment horizontal="right"/>
    </xf>
    <xf numFmtId="39" fontId="6" fillId="0" borderId="7" xfId="15" applyNumberFormat="1" applyFont="1" applyBorder="1" applyAlignment="1">
      <alignment horizontal="right"/>
    </xf>
    <xf numFmtId="39" fontId="7" fillId="0" borderId="1" xfId="15" applyNumberFormat="1" applyFont="1" applyBorder="1" applyAlignment="1">
      <alignment horizontal="right"/>
    </xf>
    <xf numFmtId="39" fontId="7" fillId="0" borderId="8" xfId="15" applyNumberFormat="1" applyFont="1" applyBorder="1" applyAlignment="1">
      <alignment horizontal="right"/>
    </xf>
    <xf numFmtId="180" fontId="6" fillId="0" borderId="0" xfId="15" applyNumberFormat="1" applyFont="1" applyBorder="1" applyAlignment="1">
      <alignment horizontal="right"/>
    </xf>
    <xf numFmtId="0" fontId="17" fillId="0" borderId="0" xfId="0" applyFont="1" applyBorder="1" applyAlignment="1">
      <alignment horizontal="right"/>
    </xf>
    <xf numFmtId="37" fontId="6" fillId="0" borderId="7" xfId="0" applyNumberFormat="1" applyFont="1" applyFill="1" applyBorder="1" applyAlignment="1">
      <alignment horizontal="right"/>
    </xf>
    <xf numFmtId="37" fontId="6" fillId="0" borderId="1" xfId="0" applyNumberFormat="1" applyFont="1" applyFill="1" applyBorder="1" applyAlignment="1">
      <alignment horizontal="right"/>
    </xf>
    <xf numFmtId="37" fontId="7" fillId="0" borderId="8" xfId="0" applyNumberFormat="1" applyFont="1" applyFill="1" applyBorder="1" applyAlignment="1">
      <alignment horizontal="right"/>
    </xf>
    <xf numFmtId="172" fontId="7" fillId="0" borderId="9" xfId="15" applyNumberFormat="1" applyFont="1" applyFill="1" applyBorder="1" applyAlignment="1">
      <alignment horizontal="right"/>
    </xf>
    <xf numFmtId="172" fontId="7" fillId="0" borderId="9" xfId="15" applyNumberFormat="1" applyFont="1" applyBorder="1" applyAlignment="1">
      <alignment horizontal="right"/>
    </xf>
    <xf numFmtId="172" fontId="7" fillId="0" borderId="10" xfId="15" applyNumberFormat="1" applyFont="1" applyBorder="1" applyAlignment="1">
      <alignment horizontal="right"/>
    </xf>
    <xf numFmtId="172" fontId="7" fillId="0" borderId="2" xfId="15" applyNumberFormat="1" applyFont="1" applyBorder="1" applyAlignment="1">
      <alignment horizontal="right"/>
    </xf>
    <xf numFmtId="172" fontId="6" fillId="0" borderId="9" xfId="15" applyNumberFormat="1" applyFont="1" applyFill="1" applyBorder="1" applyAlignment="1">
      <alignment horizontal="right"/>
    </xf>
    <xf numFmtId="172" fontId="6" fillId="0" borderId="9" xfId="15" applyNumberFormat="1" applyFont="1" applyBorder="1" applyAlignment="1">
      <alignment horizontal="right"/>
    </xf>
    <xf numFmtId="172" fontId="6" fillId="0" borderId="10" xfId="15" applyNumberFormat="1" applyFont="1" applyBorder="1" applyAlignment="1">
      <alignment horizontal="right"/>
    </xf>
    <xf numFmtId="171" fontId="6" fillId="0" borderId="0" xfId="15" applyNumberFormat="1" applyFont="1" applyAlignment="1">
      <alignment horizontal="right"/>
    </xf>
    <xf numFmtId="172" fontId="6" fillId="0" borderId="11" xfId="15" applyNumberFormat="1" applyFont="1" applyBorder="1" applyAlignment="1">
      <alignment horizontal="right"/>
    </xf>
    <xf numFmtId="172" fontId="7" fillId="0" borderId="11" xfId="15" applyNumberFormat="1" applyFont="1" applyBorder="1" applyAlignment="1">
      <alignment horizontal="right"/>
    </xf>
    <xf numFmtId="172" fontId="6" fillId="0" borderId="0" xfId="15" applyNumberFormat="1" applyFont="1" applyFill="1" applyBorder="1" applyAlignment="1">
      <alignment horizontal="right"/>
    </xf>
    <xf numFmtId="180" fontId="7" fillId="0" borderId="1" xfId="15" applyNumberFormat="1" applyFont="1" applyBorder="1" applyAlignment="1">
      <alignment horizontal="right"/>
    </xf>
    <xf numFmtId="0" fontId="7" fillId="0" borderId="1" xfId="0" applyFont="1" applyBorder="1" applyAlignment="1">
      <alignment/>
    </xf>
    <xf numFmtId="39" fontId="7" fillId="0" borderId="9" xfId="0" applyNumberFormat="1" applyFont="1" applyBorder="1" applyAlignment="1">
      <alignment horizontal="right"/>
    </xf>
    <xf numFmtId="39" fontId="6" fillId="0" borderId="9" xfId="0" applyNumberFormat="1" applyFont="1" applyBorder="1" applyAlignment="1">
      <alignment horizontal="right"/>
    </xf>
    <xf numFmtId="180" fontId="6" fillId="0" borderId="5" xfId="15" applyNumberFormat="1" applyFont="1" applyBorder="1" applyAlignment="1">
      <alignment horizontal="right"/>
    </xf>
    <xf numFmtId="180" fontId="7" fillId="0" borderId="6" xfId="15" applyNumberFormat="1" applyFont="1" applyBorder="1" applyAlignment="1">
      <alignment horizontal="right"/>
    </xf>
    <xf numFmtId="180" fontId="6" fillId="0" borderId="7" xfId="15" applyNumberFormat="1" applyFont="1" applyBorder="1" applyAlignment="1">
      <alignment horizontal="right"/>
    </xf>
    <xf numFmtId="180" fontId="7" fillId="0" borderId="8" xfId="15" applyNumberFormat="1" applyFont="1" applyBorder="1" applyAlignment="1">
      <alignment horizontal="right"/>
    </xf>
    <xf numFmtId="180" fontId="16" fillId="0" borderId="5" xfId="15" applyNumberFormat="1" applyFont="1" applyBorder="1" applyAlignment="1">
      <alignment horizontal="right"/>
    </xf>
    <xf numFmtId="180" fontId="12" fillId="0" borderId="6" xfId="15" applyNumberFormat="1" applyFont="1" applyBorder="1" applyAlignment="1">
      <alignment horizontal="right"/>
    </xf>
    <xf numFmtId="180" fontId="7" fillId="0" borderId="0" xfId="0" applyNumberFormat="1" applyFont="1" applyAlignment="1">
      <alignment/>
    </xf>
    <xf numFmtId="180" fontId="6" fillId="0" borderId="5" xfId="0" applyNumberFormat="1" applyFont="1" applyBorder="1" applyAlignment="1">
      <alignment horizontal="right"/>
    </xf>
    <xf numFmtId="180" fontId="7" fillId="0" borderId="6" xfId="0" applyNumberFormat="1" applyFont="1" applyBorder="1" applyAlignment="1">
      <alignment horizontal="right"/>
    </xf>
    <xf numFmtId="180" fontId="7" fillId="0" borderId="12" xfId="15" applyNumberFormat="1" applyFont="1" applyBorder="1" applyAlignment="1">
      <alignment horizontal="right"/>
    </xf>
    <xf numFmtId="180" fontId="6" fillId="0" borderId="13" xfId="15" applyNumberFormat="1" applyFont="1" applyBorder="1" applyAlignment="1">
      <alignment horizontal="right"/>
    </xf>
    <xf numFmtId="180" fontId="6" fillId="0" borderId="1" xfId="15" applyNumberFormat="1" applyFont="1" applyBorder="1" applyAlignment="1">
      <alignment horizontal="right"/>
    </xf>
    <xf numFmtId="180" fontId="6" fillId="0" borderId="0" xfId="15" applyNumberFormat="1" applyFont="1" applyFill="1" applyBorder="1" applyAlignment="1">
      <alignment horizontal="right"/>
    </xf>
    <xf numFmtId="180" fontId="6" fillId="0" borderId="14" xfId="15" applyNumberFormat="1" applyFont="1" applyBorder="1" applyAlignment="1">
      <alignment horizontal="right"/>
    </xf>
    <xf numFmtId="172" fontId="7" fillId="0" borderId="15" xfId="15" applyNumberFormat="1" applyFont="1" applyBorder="1" applyAlignment="1">
      <alignment/>
    </xf>
    <xf numFmtId="43" fontId="7" fillId="0" borderId="10" xfId="15" applyFont="1" applyBorder="1" applyAlignment="1">
      <alignment horizontal="right"/>
    </xf>
    <xf numFmtId="43" fontId="6" fillId="0" borderId="10" xfId="15" applyFont="1" applyBorder="1" applyAlignment="1">
      <alignment horizontal="right"/>
    </xf>
    <xf numFmtId="0" fontId="15" fillId="0" borderId="0" xfId="0" applyFont="1" applyFill="1" applyAlignment="1">
      <alignment horizontal="center"/>
    </xf>
    <xf numFmtId="0" fontId="15" fillId="0" borderId="0" xfId="0" applyFont="1" applyAlignment="1">
      <alignment horizontal="center"/>
    </xf>
    <xf numFmtId="38" fontId="7" fillId="0" borderId="0" xfId="0" applyNumberFormat="1" applyFont="1" applyFill="1" applyAlignment="1">
      <alignment/>
    </xf>
    <xf numFmtId="38" fontId="7" fillId="0" borderId="0" xfId="0" applyNumberFormat="1" applyFont="1" applyAlignment="1">
      <alignment/>
    </xf>
    <xf numFmtId="180" fontId="6" fillId="0" borderId="3" xfId="15" applyNumberFormat="1" applyFont="1" applyBorder="1" applyAlignment="1">
      <alignment horizontal="right"/>
    </xf>
    <xf numFmtId="171" fontId="7" fillId="0" borderId="0" xfId="0" applyNumberFormat="1" applyFont="1" applyAlignment="1">
      <alignment/>
    </xf>
    <xf numFmtId="43" fontId="6" fillId="0" borderId="0" xfId="15" applyFont="1" applyAlignment="1">
      <alignment horizontal="right"/>
    </xf>
    <xf numFmtId="0" fontId="10" fillId="0" borderId="0" xfId="0" applyFont="1" applyAlignment="1">
      <alignment/>
    </xf>
    <xf numFmtId="9" fontId="7" fillId="0" borderId="0" xfId="21" applyFont="1" applyFill="1" applyAlignment="1">
      <alignment/>
    </xf>
    <xf numFmtId="0" fontId="8" fillId="0" borderId="0" xfId="0" applyFont="1" applyFill="1" applyAlignment="1">
      <alignment/>
    </xf>
    <xf numFmtId="0" fontId="7" fillId="0" borderId="0" xfId="0" applyFont="1" applyFill="1" applyAlignment="1">
      <alignment wrapText="1"/>
    </xf>
    <xf numFmtId="0" fontId="7" fillId="0" borderId="0" xfId="0" applyFont="1" applyFill="1" applyAlignment="1">
      <alignment horizontal="justify" vertical="top"/>
    </xf>
    <xf numFmtId="0" fontId="7" fillId="0" borderId="0" xfId="0" applyFont="1" applyFill="1" applyAlignment="1">
      <alignment vertical="top"/>
    </xf>
    <xf numFmtId="172" fontId="6" fillId="0" borderId="0" xfId="15" applyNumberFormat="1" applyFont="1" applyFill="1" applyBorder="1" applyAlignment="1">
      <alignment/>
    </xf>
    <xf numFmtId="0" fontId="7" fillId="0" borderId="0" xfId="0" applyFont="1" applyFill="1" applyAlignment="1">
      <alignment horizontal="center"/>
    </xf>
    <xf numFmtId="172" fontId="7" fillId="0" borderId="0" xfId="15" applyNumberFormat="1" applyFont="1" applyFill="1" applyAlignment="1">
      <alignment vertical="top"/>
    </xf>
    <xf numFmtId="0" fontId="7" fillId="0" borderId="0" xfId="0" applyFont="1" applyFill="1" applyAlignment="1">
      <alignment vertical="center"/>
    </xf>
    <xf numFmtId="43" fontId="7" fillId="0" borderId="0" xfId="15" applyFont="1" applyFill="1" applyAlignment="1">
      <alignment horizontal="justify" vertical="top"/>
    </xf>
    <xf numFmtId="0" fontId="0" fillId="0" borderId="0" xfId="0" applyFill="1" applyAlignment="1">
      <alignment horizontal="justify" vertical="top" wrapText="1"/>
    </xf>
    <xf numFmtId="178" fontId="7" fillId="0" borderId="0" xfId="15" applyNumberFormat="1" applyFont="1" applyFill="1" applyBorder="1" applyAlignment="1">
      <alignment/>
    </xf>
    <xf numFmtId="178" fontId="6" fillId="0" borderId="0" xfId="15" applyNumberFormat="1" applyFont="1" applyFill="1" applyAlignment="1" quotePrefix="1">
      <alignment horizontal="right"/>
    </xf>
    <xf numFmtId="0" fontId="6" fillId="0" borderId="0" xfId="0" applyFont="1" applyFill="1" applyAlignment="1">
      <alignment horizontal="center"/>
    </xf>
    <xf numFmtId="178" fontId="7" fillId="0" borderId="0" xfId="15" applyNumberFormat="1" applyFont="1" applyFill="1" applyAlignment="1">
      <alignment/>
    </xf>
    <xf numFmtId="0" fontId="8" fillId="0" borderId="0" xfId="0" applyFont="1" applyFill="1" applyAlignment="1">
      <alignment horizontal="justify" vertical="top" wrapText="1"/>
    </xf>
    <xf numFmtId="178" fontId="7" fillId="0" borderId="0" xfId="0" applyNumberFormat="1" applyFont="1" applyFill="1" applyAlignment="1">
      <alignment/>
    </xf>
    <xf numFmtId="180" fontId="6" fillId="0" borderId="6" xfId="0" applyNumberFormat="1" applyFont="1" applyFill="1" applyBorder="1" applyAlignment="1">
      <alignment horizontal="right"/>
    </xf>
    <xf numFmtId="180" fontId="12" fillId="0" borderId="12" xfId="15" applyNumberFormat="1" applyFont="1" applyBorder="1" applyAlignment="1">
      <alignment horizontal="right"/>
    </xf>
    <xf numFmtId="43" fontId="7" fillId="0" borderId="0" xfId="15" applyFont="1" applyFill="1" applyAlignment="1">
      <alignment horizontal="justify" vertical="top" wrapText="1"/>
    </xf>
    <xf numFmtId="43" fontId="7" fillId="0" borderId="0" xfId="0" applyNumberFormat="1" applyFont="1" applyFill="1" applyAlignment="1">
      <alignment/>
    </xf>
    <xf numFmtId="41" fontId="7" fillId="0" borderId="0" xfId="0" applyNumberFormat="1" applyFont="1" applyAlignment="1">
      <alignment horizontal="center"/>
    </xf>
    <xf numFmtId="41" fontId="7" fillId="0" borderId="1" xfId="0" applyNumberFormat="1" applyFont="1" applyBorder="1" applyAlignment="1">
      <alignment/>
    </xf>
    <xf numFmtId="41" fontId="7" fillId="0" borderId="0" xfId="0" applyNumberFormat="1" applyFont="1" applyAlignment="1">
      <alignment/>
    </xf>
    <xf numFmtId="180" fontId="7" fillId="0" borderId="3" xfId="15" applyNumberFormat="1" applyFont="1" applyBorder="1" applyAlignment="1">
      <alignment horizontal="right"/>
    </xf>
    <xf numFmtId="10" fontId="6" fillId="0" borderId="5" xfId="21" applyNumberFormat="1" applyFont="1" applyBorder="1" applyAlignment="1">
      <alignment horizontal="right"/>
    </xf>
    <xf numFmtId="180" fontId="6" fillId="0" borderId="16" xfId="15" applyNumberFormat="1" applyFont="1" applyBorder="1" applyAlignment="1">
      <alignment horizontal="right"/>
    </xf>
    <xf numFmtId="172" fontId="7" fillId="0" borderId="0" xfId="15" applyNumberFormat="1" applyFont="1" applyFill="1" applyBorder="1" applyAlignment="1">
      <alignment horizontal="right"/>
    </xf>
    <xf numFmtId="180" fontId="7" fillId="0" borderId="13" xfId="15" applyNumberFormat="1" applyFont="1" applyBorder="1" applyAlignment="1">
      <alignment horizontal="right"/>
    </xf>
    <xf numFmtId="180" fontId="7" fillId="0" borderId="0" xfId="15" applyNumberFormat="1" applyFont="1" applyFill="1" applyBorder="1" applyAlignment="1">
      <alignment horizontal="right"/>
    </xf>
    <xf numFmtId="180" fontId="7" fillId="0" borderId="14" xfId="15" applyNumberFormat="1" applyFont="1" applyBorder="1" applyAlignment="1">
      <alignment horizontal="right"/>
    </xf>
    <xf numFmtId="0" fontId="6" fillId="0" borderId="2" xfId="0" applyNumberFormat="1" applyFont="1" applyBorder="1" applyAlignment="1">
      <alignment horizontal="right"/>
    </xf>
    <xf numFmtId="0" fontId="6" fillId="0" borderId="9" xfId="0" applyNumberFormat="1" applyFont="1" applyFill="1" applyBorder="1" applyAlignment="1">
      <alignment horizontal="right"/>
    </xf>
    <xf numFmtId="0" fontId="6" fillId="0" borderId="10" xfId="15" applyNumberFormat="1" applyFont="1" applyFill="1" applyBorder="1" applyAlignment="1">
      <alignment horizontal="right"/>
    </xf>
    <xf numFmtId="0" fontId="6" fillId="0" borderId="0" xfId="0" applyNumberFormat="1" applyFont="1" applyBorder="1" applyAlignment="1">
      <alignment horizontal="right"/>
    </xf>
    <xf numFmtId="0" fontId="6" fillId="0" borderId="0" xfId="0" applyNumberFormat="1" applyFont="1" applyFill="1" applyBorder="1" applyAlignment="1">
      <alignment horizontal="right"/>
    </xf>
    <xf numFmtId="0" fontId="6" fillId="0" borderId="0" xfId="15" applyNumberFormat="1" applyFont="1" applyFill="1" applyBorder="1" applyAlignment="1">
      <alignment horizontal="right"/>
    </xf>
    <xf numFmtId="16" fontId="7" fillId="0" borderId="0" xfId="0" applyNumberFormat="1" applyFont="1" applyFill="1" applyAlignment="1">
      <alignment/>
    </xf>
    <xf numFmtId="0" fontId="6" fillId="0" borderId="17" xfId="0" applyFont="1" applyFill="1" applyBorder="1" applyAlignment="1">
      <alignment horizontal="center"/>
    </xf>
    <xf numFmtId="0" fontId="6" fillId="0" borderId="18" xfId="0" applyFont="1" applyFill="1" applyBorder="1" applyAlignment="1">
      <alignment horizontal="right"/>
    </xf>
    <xf numFmtId="0" fontId="7" fillId="0" borderId="7" xfId="0" applyFont="1" applyFill="1" applyBorder="1" applyAlignment="1">
      <alignment horizontal="center"/>
    </xf>
    <xf numFmtId="0" fontId="7" fillId="0" borderId="8" xfId="0" applyFont="1" applyFill="1" applyBorder="1" applyAlignment="1">
      <alignment horizontal="right"/>
    </xf>
    <xf numFmtId="178" fontId="7" fillId="0" borderId="8" xfId="15" applyNumberFormat="1" applyFont="1" applyFill="1" applyBorder="1" applyAlignment="1" quotePrefix="1">
      <alignment horizontal="right"/>
    </xf>
    <xf numFmtId="0" fontId="6" fillId="0" borderId="2" xfId="0" applyFont="1" applyFill="1" applyBorder="1" applyAlignment="1">
      <alignment horizontal="right"/>
    </xf>
    <xf numFmtId="0" fontId="6" fillId="0" borderId="10" xfId="0" applyFont="1" applyFill="1" applyBorder="1" applyAlignment="1">
      <alignment horizontal="right"/>
    </xf>
    <xf numFmtId="178" fontId="7" fillId="0" borderId="10" xfId="15" applyNumberFormat="1" applyFont="1" applyFill="1" applyBorder="1" applyAlignment="1" quotePrefix="1">
      <alignment horizontal="right"/>
    </xf>
    <xf numFmtId="172" fontId="6" fillId="0" borderId="2" xfId="15" applyNumberFormat="1" applyFont="1" applyFill="1" applyBorder="1" applyAlignment="1">
      <alignment horizontal="right"/>
    </xf>
    <xf numFmtId="172" fontId="6" fillId="0" borderId="10" xfId="15" applyNumberFormat="1" applyFont="1" applyFill="1" applyBorder="1" applyAlignment="1">
      <alignment horizontal="right"/>
    </xf>
    <xf numFmtId="172" fontId="7" fillId="0" borderId="10" xfId="15" applyNumberFormat="1" applyFont="1" applyFill="1" applyBorder="1" applyAlignment="1">
      <alignment/>
    </xf>
    <xf numFmtId="0" fontId="11" fillId="0" borderId="0" xfId="0" applyFont="1" applyFill="1" applyAlignment="1">
      <alignment/>
    </xf>
    <xf numFmtId="178" fontId="11" fillId="0" borderId="0" xfId="15" applyNumberFormat="1" applyFont="1" applyFill="1" applyBorder="1" applyAlignment="1">
      <alignment/>
    </xf>
    <xf numFmtId="37" fontId="6" fillId="0" borderId="0" xfId="0" applyNumberFormat="1" applyFont="1" applyFill="1" applyBorder="1" applyAlignment="1">
      <alignment horizontal="right"/>
    </xf>
    <xf numFmtId="172" fontId="7" fillId="0" borderId="4" xfId="15" applyNumberFormat="1" applyFont="1" applyFill="1" applyBorder="1" applyAlignment="1">
      <alignment/>
    </xf>
    <xf numFmtId="172" fontId="7" fillId="0" borderId="0" xfId="15" applyNumberFormat="1" applyFont="1" applyFill="1" applyAlignment="1" quotePrefix="1">
      <alignment/>
    </xf>
    <xf numFmtId="178" fontId="6" fillId="0" borderId="0" xfId="15" applyNumberFormat="1" applyFont="1" applyFill="1" applyAlignment="1">
      <alignment horizontal="right"/>
    </xf>
    <xf numFmtId="178" fontId="7" fillId="0" borderId="3" xfId="15" applyNumberFormat="1" applyFont="1" applyFill="1" applyBorder="1" applyAlignment="1">
      <alignment/>
    </xf>
    <xf numFmtId="0" fontId="6" fillId="0" borderId="0" xfId="0" applyFont="1" applyFill="1" applyAlignment="1">
      <alignment vertical="top"/>
    </xf>
    <xf numFmtId="172" fontId="6" fillId="0" borderId="0" xfId="15" applyNumberFormat="1" applyFont="1" applyFill="1" applyAlignment="1">
      <alignment horizontal="right"/>
    </xf>
    <xf numFmtId="178" fontId="6" fillId="0" borderId="0" xfId="15" applyNumberFormat="1" applyFont="1" applyFill="1" applyAlignment="1">
      <alignment horizontal="center"/>
    </xf>
    <xf numFmtId="0" fontId="7" fillId="0" borderId="0" xfId="0" applyFont="1" applyFill="1" applyAlignment="1" quotePrefix="1">
      <alignment/>
    </xf>
    <xf numFmtId="180" fontId="7" fillId="0" borderId="1" xfId="15" applyNumberFormat="1" applyFont="1" applyFill="1" applyBorder="1" applyAlignment="1">
      <alignment horizontal="right"/>
    </xf>
    <xf numFmtId="180" fontId="7" fillId="0" borderId="3" xfId="15" applyNumberFormat="1" applyFont="1" applyFill="1" applyBorder="1" applyAlignment="1">
      <alignment horizontal="right"/>
    </xf>
    <xf numFmtId="0" fontId="7" fillId="0" borderId="0" xfId="0" applyFont="1" applyFill="1" applyAlignment="1">
      <alignment horizontal="left"/>
    </xf>
    <xf numFmtId="0" fontId="7" fillId="0" borderId="0" xfId="0" applyFont="1" applyFill="1" applyAlignment="1">
      <alignment vertical="top" wrapText="1"/>
    </xf>
    <xf numFmtId="0" fontId="8" fillId="0" borderId="0" xfId="0" applyFont="1" applyFill="1" applyAlignment="1">
      <alignment/>
    </xf>
    <xf numFmtId="178" fontId="6" fillId="0" borderId="0" xfId="15" applyNumberFormat="1" applyFont="1" applyFill="1" applyBorder="1" applyAlignment="1">
      <alignment horizontal="center"/>
    </xf>
    <xf numFmtId="178" fontId="7" fillId="0" borderId="4" xfId="15" applyNumberFormat="1" applyFont="1" applyFill="1" applyBorder="1" applyAlignment="1">
      <alignment horizontal="center"/>
    </xf>
    <xf numFmtId="178" fontId="7" fillId="0" borderId="19" xfId="15" applyNumberFormat="1" applyFont="1" applyFill="1" applyBorder="1" applyAlignment="1">
      <alignment horizontal="center"/>
    </xf>
    <xf numFmtId="0" fontId="18" fillId="0" borderId="0" xfId="0" applyNumberFormat="1" applyFont="1" applyBorder="1" applyAlignment="1">
      <alignment horizontal="right"/>
    </xf>
    <xf numFmtId="214" fontId="7" fillId="0" borderId="0" xfId="0" applyNumberFormat="1" applyFont="1" applyAlignment="1">
      <alignment/>
    </xf>
    <xf numFmtId="215" fontId="7" fillId="0" borderId="6" xfId="15" applyNumberFormat="1" applyFont="1" applyBorder="1" applyAlignment="1">
      <alignment horizontal="right"/>
    </xf>
    <xf numFmtId="37" fontId="6" fillId="0" borderId="17" xfId="0" applyNumberFormat="1" applyFont="1" applyBorder="1" applyAlignment="1">
      <alignment horizontal="center"/>
    </xf>
    <xf numFmtId="37" fontId="6" fillId="0" borderId="13" xfId="0" applyNumberFormat="1" applyFont="1" applyBorder="1" applyAlignment="1">
      <alignment horizontal="center"/>
    </xf>
    <xf numFmtId="37" fontId="6" fillId="0" borderId="18" xfId="0" applyNumberFormat="1" applyFont="1" applyBorder="1" applyAlignment="1">
      <alignment horizontal="center"/>
    </xf>
    <xf numFmtId="37" fontId="7" fillId="0" borderId="0" xfId="0" applyNumberFormat="1" applyFont="1" applyAlignment="1">
      <alignment horizontal="justify" vertical="center" wrapText="1"/>
    </xf>
    <xf numFmtId="37" fontId="7" fillId="0" borderId="0" xfId="0" applyNumberFormat="1" applyFont="1" applyAlignment="1">
      <alignment horizontal="justify" vertical="top" wrapText="1"/>
    </xf>
    <xf numFmtId="37" fontId="0" fillId="0" borderId="0" xfId="0" applyNumberFormat="1" applyAlignment="1">
      <alignment wrapText="1"/>
    </xf>
    <xf numFmtId="172" fontId="6" fillId="0" borderId="0" xfId="15" applyNumberFormat="1" applyFont="1" applyAlignment="1">
      <alignment horizontal="center" vertical="center" wrapText="1"/>
    </xf>
    <xf numFmtId="0" fontId="7" fillId="0" borderId="0" xfId="0" applyFont="1" applyFill="1" applyAlignment="1">
      <alignment horizontal="justify" vertical="top" wrapText="1"/>
    </xf>
    <xf numFmtId="37" fontId="6" fillId="0" borderId="0" xfId="0" applyNumberFormat="1" applyFont="1" applyFill="1" applyAlignment="1">
      <alignment horizontal="center"/>
    </xf>
    <xf numFmtId="0" fontId="7" fillId="0" borderId="0" xfId="0" applyFont="1" applyFill="1" applyAlignment="1">
      <alignment wrapText="1"/>
    </xf>
    <xf numFmtId="0" fontId="0" fillId="0" borderId="0" xfId="0" applyFill="1" applyAlignment="1">
      <alignment wrapText="1"/>
    </xf>
    <xf numFmtId="0" fontId="0" fillId="0" borderId="0" xfId="0" applyFill="1" applyAlignment="1">
      <alignment horizontal="justify" vertical="top" wrapText="1"/>
    </xf>
    <xf numFmtId="0" fontId="7" fillId="0" borderId="0" xfId="0" applyFont="1" applyAlignment="1">
      <alignment horizontal="justify" vertical="top" wrapText="1"/>
    </xf>
    <xf numFmtId="0" fontId="0" fillId="0" borderId="0" xfId="0"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50</xdr:row>
      <xdr:rowOff>9525</xdr:rowOff>
    </xdr:from>
    <xdr:to>
      <xdr:col>9</xdr:col>
      <xdr:colOff>885825</xdr:colOff>
      <xdr:row>52</xdr:row>
      <xdr:rowOff>47625</xdr:rowOff>
    </xdr:to>
    <xdr:sp>
      <xdr:nvSpPr>
        <xdr:cNvPr id="1" name="TextBox 1"/>
        <xdr:cNvSpPr txBox="1">
          <a:spLocks noChangeArrowheads="1"/>
        </xdr:cNvSpPr>
      </xdr:nvSpPr>
      <xdr:spPr>
        <a:xfrm>
          <a:off x="9525" y="9534525"/>
          <a:ext cx="6276975" cy="4191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Report for the year ended 31 December 2002)</a:t>
          </a:r>
        </a:p>
      </xdr:txBody>
    </xdr:sp>
    <xdr:clientData/>
  </xdr:twoCellAnchor>
  <xdr:twoCellAnchor>
    <xdr:from>
      <xdr:col>0</xdr:col>
      <xdr:colOff>9525</xdr:colOff>
      <xdr:row>50</xdr:row>
      <xdr:rowOff>9525</xdr:rowOff>
    </xdr:from>
    <xdr:to>
      <xdr:col>9</xdr:col>
      <xdr:colOff>885825</xdr:colOff>
      <xdr:row>52</xdr:row>
      <xdr:rowOff>47625</xdr:rowOff>
    </xdr:to>
    <xdr:sp>
      <xdr:nvSpPr>
        <xdr:cNvPr id="2" name="TextBox 2"/>
        <xdr:cNvSpPr txBox="1">
          <a:spLocks noChangeArrowheads="1"/>
        </xdr:cNvSpPr>
      </xdr:nvSpPr>
      <xdr:spPr>
        <a:xfrm>
          <a:off x="9525" y="9534525"/>
          <a:ext cx="6276975" cy="4191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Report for the year ended 31 December 2003)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57</xdr:row>
      <xdr:rowOff>19050</xdr:rowOff>
    </xdr:from>
    <xdr:to>
      <xdr:col>4</xdr:col>
      <xdr:colOff>1038225</xdr:colOff>
      <xdr:row>59</xdr:row>
      <xdr:rowOff>19050</xdr:rowOff>
    </xdr:to>
    <xdr:sp>
      <xdr:nvSpPr>
        <xdr:cNvPr id="1" name="TextBox 1"/>
        <xdr:cNvSpPr txBox="1">
          <a:spLocks noChangeArrowheads="1"/>
        </xdr:cNvSpPr>
      </xdr:nvSpPr>
      <xdr:spPr>
        <a:xfrm>
          <a:off x="28575" y="9086850"/>
          <a:ext cx="5676900" cy="323850"/>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Balance Sheets should be read in conjunction with the Annual Financial Report for the year ended 31 December 2002)</a:t>
          </a:r>
        </a:p>
      </xdr:txBody>
    </xdr:sp>
    <xdr:clientData/>
  </xdr:twoCellAnchor>
  <xdr:twoCellAnchor>
    <xdr:from>
      <xdr:col>0</xdr:col>
      <xdr:colOff>28575</xdr:colOff>
      <xdr:row>57</xdr:row>
      <xdr:rowOff>19050</xdr:rowOff>
    </xdr:from>
    <xdr:to>
      <xdr:col>5</xdr:col>
      <xdr:colOff>0</xdr:colOff>
      <xdr:row>59</xdr:row>
      <xdr:rowOff>133350</xdr:rowOff>
    </xdr:to>
    <xdr:sp>
      <xdr:nvSpPr>
        <xdr:cNvPr id="2" name="TextBox 3"/>
        <xdr:cNvSpPr txBox="1">
          <a:spLocks noChangeArrowheads="1"/>
        </xdr:cNvSpPr>
      </xdr:nvSpPr>
      <xdr:spPr>
        <a:xfrm>
          <a:off x="28575" y="9086850"/>
          <a:ext cx="5676900" cy="438150"/>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Balance Sheets should be read in conjunction with the Annual Financial Report for the year ended 31 December 2003)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70</xdr:row>
      <xdr:rowOff>152400</xdr:rowOff>
    </xdr:from>
    <xdr:to>
      <xdr:col>5</xdr:col>
      <xdr:colOff>647700</xdr:colOff>
      <xdr:row>73</xdr:row>
      <xdr:rowOff>133350</xdr:rowOff>
    </xdr:to>
    <xdr:sp>
      <xdr:nvSpPr>
        <xdr:cNvPr id="1" name="TextBox 1"/>
        <xdr:cNvSpPr txBox="1">
          <a:spLocks noChangeArrowheads="1"/>
        </xdr:cNvSpPr>
      </xdr:nvSpPr>
      <xdr:spPr>
        <a:xfrm>
          <a:off x="9525" y="11487150"/>
          <a:ext cx="6591300" cy="4667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Statements should be read in conjunction with the Annual Financial Report for the year ended 31 December 2003)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32</xdr:row>
      <xdr:rowOff>142875</xdr:rowOff>
    </xdr:from>
    <xdr:to>
      <xdr:col>8</xdr:col>
      <xdr:colOff>971550</xdr:colOff>
      <xdr:row>35</xdr:row>
      <xdr:rowOff>0</xdr:rowOff>
    </xdr:to>
    <xdr:sp>
      <xdr:nvSpPr>
        <xdr:cNvPr id="1" name="TextBox 1"/>
        <xdr:cNvSpPr txBox="1">
          <a:spLocks noChangeArrowheads="1"/>
        </xdr:cNvSpPr>
      </xdr:nvSpPr>
      <xdr:spPr>
        <a:xfrm>
          <a:off x="9525" y="5324475"/>
          <a:ext cx="7096125" cy="3429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Statements of Changes in Equity should be read in conjunction with the Annual Financial Report for the year ended 31 December 2002)</a:t>
          </a:r>
        </a:p>
      </xdr:txBody>
    </xdr:sp>
    <xdr:clientData/>
  </xdr:twoCellAnchor>
  <xdr:twoCellAnchor>
    <xdr:from>
      <xdr:col>0</xdr:col>
      <xdr:colOff>9525</xdr:colOff>
      <xdr:row>32</xdr:row>
      <xdr:rowOff>142875</xdr:rowOff>
    </xdr:from>
    <xdr:to>
      <xdr:col>8</xdr:col>
      <xdr:colOff>971550</xdr:colOff>
      <xdr:row>35</xdr:row>
      <xdr:rowOff>0</xdr:rowOff>
    </xdr:to>
    <xdr:sp>
      <xdr:nvSpPr>
        <xdr:cNvPr id="2" name="TextBox 2"/>
        <xdr:cNvSpPr txBox="1">
          <a:spLocks noChangeArrowheads="1"/>
        </xdr:cNvSpPr>
      </xdr:nvSpPr>
      <xdr:spPr>
        <a:xfrm>
          <a:off x="9525" y="5324475"/>
          <a:ext cx="7096125" cy="3429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Statements of Changes in Equity should be read in conjunction with the Annual Financial Report for the year ended 31 December 2003)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23</xdr:row>
      <xdr:rowOff>152400</xdr:rowOff>
    </xdr:from>
    <xdr:to>
      <xdr:col>7</xdr:col>
      <xdr:colOff>952500</xdr:colOff>
      <xdr:row>24</xdr:row>
      <xdr:rowOff>152400</xdr:rowOff>
    </xdr:to>
    <xdr:sp>
      <xdr:nvSpPr>
        <xdr:cNvPr id="1" name="TextBox 6"/>
        <xdr:cNvSpPr txBox="1">
          <a:spLocks noChangeArrowheads="1"/>
        </xdr:cNvSpPr>
      </xdr:nvSpPr>
      <xdr:spPr>
        <a:xfrm>
          <a:off x="238125" y="3876675"/>
          <a:ext cx="6257925" cy="1619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There are no exceptional items for the current quarter and financial year-to-date ended 31 March 2002.</a:t>
          </a:r>
        </a:p>
      </xdr:txBody>
    </xdr:sp>
    <xdr:clientData/>
  </xdr:twoCellAnchor>
  <xdr:twoCellAnchor>
    <xdr:from>
      <xdr:col>1</xdr:col>
      <xdr:colOff>9525</xdr:colOff>
      <xdr:row>7</xdr:row>
      <xdr:rowOff>9525</xdr:rowOff>
    </xdr:from>
    <xdr:to>
      <xdr:col>7</xdr:col>
      <xdr:colOff>923925</xdr:colOff>
      <xdr:row>11</xdr:row>
      <xdr:rowOff>28575</xdr:rowOff>
    </xdr:to>
    <xdr:sp>
      <xdr:nvSpPr>
        <xdr:cNvPr id="2" name="TextBox 18"/>
        <xdr:cNvSpPr txBox="1">
          <a:spLocks noChangeArrowheads="1"/>
        </xdr:cNvSpPr>
      </xdr:nvSpPr>
      <xdr:spPr>
        <a:xfrm>
          <a:off x="228600" y="1143000"/>
          <a:ext cx="6238875" cy="6667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interim financial report has been prepared in accordance with MASB 26 Interim Financial Reporting and Chapter 9, part K of the Listing Requirements of Malaysia Securities Exchange Berhad.  The accounting policies and methods of computation adopted by the Group in this interim financial statements are consistent with those adopted in the annual financial report for the year ended 31 December 2002.  
</a:t>
          </a:r>
        </a:p>
      </xdr:txBody>
    </xdr:sp>
    <xdr:clientData/>
  </xdr:twoCellAnchor>
  <xdr:twoCellAnchor>
    <xdr:from>
      <xdr:col>1</xdr:col>
      <xdr:colOff>19050</xdr:colOff>
      <xdr:row>23</xdr:row>
      <xdr:rowOff>152400</xdr:rowOff>
    </xdr:from>
    <xdr:to>
      <xdr:col>7</xdr:col>
      <xdr:colOff>914400</xdr:colOff>
      <xdr:row>25</xdr:row>
      <xdr:rowOff>152400</xdr:rowOff>
    </xdr:to>
    <xdr:sp>
      <xdr:nvSpPr>
        <xdr:cNvPr id="3" name="TextBox 19"/>
        <xdr:cNvSpPr txBox="1">
          <a:spLocks noChangeArrowheads="1"/>
        </xdr:cNvSpPr>
      </xdr:nvSpPr>
      <xdr:spPr>
        <a:xfrm>
          <a:off x="238125" y="3876675"/>
          <a:ext cx="6219825" cy="3238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There were no unusual items affecting the assets, liabilities, equity, net income or cash flow during the financial period under review.</a:t>
          </a:r>
        </a:p>
      </xdr:txBody>
    </xdr:sp>
    <xdr:clientData/>
  </xdr:twoCellAnchor>
  <xdr:twoCellAnchor>
    <xdr:from>
      <xdr:col>1</xdr:col>
      <xdr:colOff>9525</xdr:colOff>
      <xdr:row>34</xdr:row>
      <xdr:rowOff>9525</xdr:rowOff>
    </xdr:from>
    <xdr:to>
      <xdr:col>7</xdr:col>
      <xdr:colOff>885825</xdr:colOff>
      <xdr:row>36</xdr:row>
      <xdr:rowOff>0</xdr:rowOff>
    </xdr:to>
    <xdr:sp>
      <xdr:nvSpPr>
        <xdr:cNvPr id="4" name="TextBox 25"/>
        <xdr:cNvSpPr txBox="1">
          <a:spLocks noChangeArrowheads="1"/>
        </xdr:cNvSpPr>
      </xdr:nvSpPr>
      <xdr:spPr>
        <a:xfrm>
          <a:off x="228600" y="5514975"/>
          <a:ext cx="6200775" cy="3143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2003, there was no option being exercised. The equity securities issued by the company for the financial year ended 31 December 2003 are as follows:</a:t>
          </a:r>
        </a:p>
      </xdr:txBody>
    </xdr:sp>
    <xdr:clientData/>
  </xdr:twoCellAnchor>
  <xdr:twoCellAnchor>
    <xdr:from>
      <xdr:col>1</xdr:col>
      <xdr:colOff>19050</xdr:colOff>
      <xdr:row>23</xdr:row>
      <xdr:rowOff>152400</xdr:rowOff>
    </xdr:from>
    <xdr:to>
      <xdr:col>7</xdr:col>
      <xdr:colOff>952500</xdr:colOff>
      <xdr:row>24</xdr:row>
      <xdr:rowOff>152400</xdr:rowOff>
    </xdr:to>
    <xdr:sp>
      <xdr:nvSpPr>
        <xdr:cNvPr id="5" name="TextBox 37"/>
        <xdr:cNvSpPr txBox="1">
          <a:spLocks noChangeArrowheads="1"/>
        </xdr:cNvSpPr>
      </xdr:nvSpPr>
      <xdr:spPr>
        <a:xfrm>
          <a:off x="238125" y="3876675"/>
          <a:ext cx="6257925" cy="1619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There are no exceptional items for the current quarter and financial year-to-date ended 31 March 2002.</a:t>
          </a:r>
        </a:p>
      </xdr:txBody>
    </xdr:sp>
    <xdr:clientData/>
  </xdr:twoCellAnchor>
  <xdr:twoCellAnchor>
    <xdr:from>
      <xdr:col>1</xdr:col>
      <xdr:colOff>9525</xdr:colOff>
      <xdr:row>7</xdr:row>
      <xdr:rowOff>9525</xdr:rowOff>
    </xdr:from>
    <xdr:to>
      <xdr:col>7</xdr:col>
      <xdr:colOff>923925</xdr:colOff>
      <xdr:row>12</xdr:row>
      <xdr:rowOff>95250</xdr:rowOff>
    </xdr:to>
    <xdr:sp>
      <xdr:nvSpPr>
        <xdr:cNvPr id="6" name="TextBox 40"/>
        <xdr:cNvSpPr txBox="1">
          <a:spLocks noChangeArrowheads="1"/>
        </xdr:cNvSpPr>
      </xdr:nvSpPr>
      <xdr:spPr>
        <a:xfrm>
          <a:off x="228600" y="1143000"/>
          <a:ext cx="6238875" cy="8953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interim financial report has been prepared in accordance with MASB 26 Interim Financial Reporting and Chapter 9, part K of the Bursa Malaysia Securities Listing Requirements and should be read in conjunction with the Group's Annual Audited Financial Statements for the year ended 31 December 2003. The accounting policies and methods of computation adopted by the Group in this interim financial statements are consistent with those adopted in the annual financial report for the year ended 31 December 2003.  
</a:t>
          </a:r>
        </a:p>
      </xdr:txBody>
    </xdr:sp>
    <xdr:clientData/>
  </xdr:twoCellAnchor>
  <xdr:twoCellAnchor>
    <xdr:from>
      <xdr:col>1</xdr:col>
      <xdr:colOff>19050</xdr:colOff>
      <xdr:row>23</xdr:row>
      <xdr:rowOff>152400</xdr:rowOff>
    </xdr:from>
    <xdr:to>
      <xdr:col>7</xdr:col>
      <xdr:colOff>914400</xdr:colOff>
      <xdr:row>25</xdr:row>
      <xdr:rowOff>152400</xdr:rowOff>
    </xdr:to>
    <xdr:sp>
      <xdr:nvSpPr>
        <xdr:cNvPr id="7" name="TextBox 41"/>
        <xdr:cNvSpPr txBox="1">
          <a:spLocks noChangeArrowheads="1"/>
        </xdr:cNvSpPr>
      </xdr:nvSpPr>
      <xdr:spPr>
        <a:xfrm>
          <a:off x="238125" y="3876675"/>
          <a:ext cx="6219825" cy="3238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There were no unusual items affecting the assets, liabilities, equity, net income or cash flow during the financial period under review.</a:t>
          </a:r>
        </a:p>
      </xdr:txBody>
    </xdr:sp>
    <xdr:clientData/>
  </xdr:twoCellAnchor>
  <xdr:twoCellAnchor>
    <xdr:from>
      <xdr:col>1</xdr:col>
      <xdr:colOff>9525</xdr:colOff>
      <xdr:row>108</xdr:row>
      <xdr:rowOff>142875</xdr:rowOff>
    </xdr:from>
    <xdr:to>
      <xdr:col>7</xdr:col>
      <xdr:colOff>904875</xdr:colOff>
      <xdr:row>111</xdr:row>
      <xdr:rowOff>142875</xdr:rowOff>
    </xdr:to>
    <xdr:sp>
      <xdr:nvSpPr>
        <xdr:cNvPr id="8" name="TextBox 43"/>
        <xdr:cNvSpPr txBox="1">
          <a:spLocks noChangeArrowheads="1"/>
        </xdr:cNvSpPr>
      </xdr:nvSpPr>
      <xdr:spPr>
        <a:xfrm>
          <a:off x="228600" y="17630775"/>
          <a:ext cx="6219825" cy="4857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Group's effective rate of taxation for the current quarter and financial year-to-date was higher than the statutory rate of taxation due to the losses of certain companies which cannot be set off against the profits made by other companies within the Group and certain expenses which are not deductible for tax purposes.</a:t>
          </a:r>
        </a:p>
      </xdr:txBody>
    </xdr:sp>
    <xdr:clientData/>
  </xdr:twoCellAnchor>
  <xdr:twoCellAnchor>
    <xdr:from>
      <xdr:col>1</xdr:col>
      <xdr:colOff>9525</xdr:colOff>
      <xdr:row>34</xdr:row>
      <xdr:rowOff>9525</xdr:rowOff>
    </xdr:from>
    <xdr:to>
      <xdr:col>7</xdr:col>
      <xdr:colOff>885825</xdr:colOff>
      <xdr:row>36</xdr:row>
      <xdr:rowOff>0</xdr:rowOff>
    </xdr:to>
    <xdr:sp>
      <xdr:nvSpPr>
        <xdr:cNvPr id="9" name="TextBox 46"/>
        <xdr:cNvSpPr txBox="1">
          <a:spLocks noChangeArrowheads="1"/>
        </xdr:cNvSpPr>
      </xdr:nvSpPr>
      <xdr:spPr>
        <a:xfrm>
          <a:off x="228600" y="5514975"/>
          <a:ext cx="6200775" cy="3143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fourth quarter of 2004, there was no option being exercised.  The equity securities issued by the company for the financial period ended 31 December 2004 are as follows:</a:t>
          </a:r>
        </a:p>
      </xdr:txBody>
    </xdr:sp>
    <xdr:clientData/>
  </xdr:twoCellAnchor>
  <xdr:twoCellAnchor>
    <xdr:from>
      <xdr:col>1</xdr:col>
      <xdr:colOff>19050</xdr:colOff>
      <xdr:row>65</xdr:row>
      <xdr:rowOff>9525</xdr:rowOff>
    </xdr:from>
    <xdr:to>
      <xdr:col>7</xdr:col>
      <xdr:colOff>923925</xdr:colOff>
      <xdr:row>67</xdr:row>
      <xdr:rowOff>0</xdr:rowOff>
    </xdr:to>
    <xdr:sp>
      <xdr:nvSpPr>
        <xdr:cNvPr id="10" name="TextBox 47"/>
        <xdr:cNvSpPr txBox="1">
          <a:spLocks noChangeArrowheads="1"/>
        </xdr:cNvSpPr>
      </xdr:nvSpPr>
      <xdr:spPr>
        <a:xfrm>
          <a:off x="238125" y="10534650"/>
          <a:ext cx="6229350" cy="3143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changes in the Group's contingent liabilities and assets since the end of the previous financial year.</a:t>
          </a:r>
        </a:p>
      </xdr:txBody>
    </xdr:sp>
    <xdr:clientData/>
  </xdr:twoCellAnchor>
  <xdr:twoCellAnchor>
    <xdr:from>
      <xdr:col>1</xdr:col>
      <xdr:colOff>19050</xdr:colOff>
      <xdr:row>173</xdr:row>
      <xdr:rowOff>9525</xdr:rowOff>
    </xdr:from>
    <xdr:to>
      <xdr:col>7</xdr:col>
      <xdr:colOff>895350</xdr:colOff>
      <xdr:row>178</xdr:row>
      <xdr:rowOff>85725</xdr:rowOff>
    </xdr:to>
    <xdr:sp>
      <xdr:nvSpPr>
        <xdr:cNvPr id="11" name="TextBox 48"/>
        <xdr:cNvSpPr txBox="1">
          <a:spLocks noChangeArrowheads="1"/>
        </xdr:cNvSpPr>
      </xdr:nvSpPr>
      <xdr:spPr>
        <a:xfrm>
          <a:off x="238125" y="28022550"/>
          <a:ext cx="6200775" cy="8858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decision on the recommendation of the final dividend for the financial year ended 31 December 2004 will be made at a later date.
For the financial year ended 31 December 2003, the Company paid a first and final dividend of 3% per share less 28% income tax on 30 July 2004.</a:t>
          </a:r>
        </a:p>
      </xdr:txBody>
    </xdr:sp>
    <xdr:clientData/>
  </xdr:twoCellAnchor>
  <xdr:twoCellAnchor>
    <xdr:from>
      <xdr:col>1</xdr:col>
      <xdr:colOff>9525</xdr:colOff>
      <xdr:row>87</xdr:row>
      <xdr:rowOff>152400</xdr:rowOff>
    </xdr:from>
    <xdr:to>
      <xdr:col>7</xdr:col>
      <xdr:colOff>942975</xdr:colOff>
      <xdr:row>90</xdr:row>
      <xdr:rowOff>9525</xdr:rowOff>
    </xdr:to>
    <xdr:sp>
      <xdr:nvSpPr>
        <xdr:cNvPr id="12" name="TextBox 49"/>
        <xdr:cNvSpPr txBox="1">
          <a:spLocks noChangeArrowheads="1"/>
        </xdr:cNvSpPr>
      </xdr:nvSpPr>
      <xdr:spPr>
        <a:xfrm>
          <a:off x="228600" y="14239875"/>
          <a:ext cx="6257925" cy="3429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Directors are of the opinion that the Group will continue to perform satisfactorily in the forth coming financial year.</a:t>
          </a:r>
        </a:p>
      </xdr:txBody>
    </xdr:sp>
    <xdr:clientData/>
  </xdr:twoCellAnchor>
  <xdr:twoCellAnchor>
    <xdr:from>
      <xdr:col>1</xdr:col>
      <xdr:colOff>9525</xdr:colOff>
      <xdr:row>70</xdr:row>
      <xdr:rowOff>19050</xdr:rowOff>
    </xdr:from>
    <xdr:to>
      <xdr:col>7</xdr:col>
      <xdr:colOff>904875</xdr:colOff>
      <xdr:row>77</xdr:row>
      <xdr:rowOff>152400</xdr:rowOff>
    </xdr:to>
    <xdr:sp>
      <xdr:nvSpPr>
        <xdr:cNvPr id="13" name="TextBox 50"/>
        <xdr:cNvSpPr txBox="1">
          <a:spLocks noChangeArrowheads="1"/>
        </xdr:cNvSpPr>
      </xdr:nvSpPr>
      <xdr:spPr>
        <a:xfrm>
          <a:off x="228600" y="11353800"/>
          <a:ext cx="6219825" cy="12668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this current quarter under review, the Group has registered a lower turnover of RM52.43 million compared to RM96.36 million for the preceding year's corresponding quarter.  The decrease in revenue was resulted from lower progress billings from the property development and construction divisions. 
For this current quarter, the Group has achieved a higher profit before tax of RM6.0 million compared to RM4.18 million in the preceding year corresponding period.  This is due to better contribution from the healthcare division for the current quarter as compared to preceding year's corresponding quarter.</a:t>
          </a:r>
        </a:p>
      </xdr:txBody>
    </xdr:sp>
    <xdr:clientData/>
  </xdr:twoCellAnchor>
  <xdr:twoCellAnchor>
    <xdr:from>
      <xdr:col>1</xdr:col>
      <xdr:colOff>9525</xdr:colOff>
      <xdr:row>81</xdr:row>
      <xdr:rowOff>9525</xdr:rowOff>
    </xdr:from>
    <xdr:to>
      <xdr:col>7</xdr:col>
      <xdr:colOff>952500</xdr:colOff>
      <xdr:row>85</xdr:row>
      <xdr:rowOff>47625</xdr:rowOff>
    </xdr:to>
    <xdr:sp>
      <xdr:nvSpPr>
        <xdr:cNvPr id="14" name="TextBox 51"/>
        <xdr:cNvSpPr txBox="1">
          <a:spLocks noChangeArrowheads="1"/>
        </xdr:cNvSpPr>
      </xdr:nvSpPr>
      <xdr:spPr>
        <a:xfrm>
          <a:off x="228600" y="13125450"/>
          <a:ext cx="6267450" cy="6858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this current quarter, the Group has recorded a lower turnover of RM52.43 million but a higher profit before tax of RM6.0 million compared with a turnover of RM57.03 million and a profit before tax of RM3.79 million in the preceding quarter due to provision for diminution of investment written back to reflect its fair value.  Also, the construction division's performance has improved for the current quarter.</a:t>
          </a:r>
        </a:p>
      </xdr:txBody>
    </xdr:sp>
    <xdr:clientData/>
  </xdr:twoCellAnchor>
  <xdr:twoCellAnchor>
    <xdr:from>
      <xdr:col>1</xdr:col>
      <xdr:colOff>19050</xdr:colOff>
      <xdr:row>115</xdr:row>
      <xdr:rowOff>0</xdr:rowOff>
    </xdr:from>
    <xdr:to>
      <xdr:col>7</xdr:col>
      <xdr:colOff>895350</xdr:colOff>
      <xdr:row>117</xdr:row>
      <xdr:rowOff>152400</xdr:rowOff>
    </xdr:to>
    <xdr:sp>
      <xdr:nvSpPr>
        <xdr:cNvPr id="15" name="TextBox 54"/>
        <xdr:cNvSpPr txBox="1">
          <a:spLocks noChangeArrowheads="1"/>
        </xdr:cNvSpPr>
      </xdr:nvSpPr>
      <xdr:spPr>
        <a:xfrm>
          <a:off x="238125" y="18621375"/>
          <a:ext cx="6200775" cy="4762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profits arising from the sale of unquoted investments or properties for the current quarter.  For the financial year-to-date ended 31 December 2004, the total profit derived from the sale of property was RM948,833. </a:t>
          </a:r>
        </a:p>
      </xdr:txBody>
    </xdr:sp>
    <xdr:clientData/>
  </xdr:twoCellAnchor>
  <xdr:twoCellAnchor>
    <xdr:from>
      <xdr:col>1</xdr:col>
      <xdr:colOff>19050</xdr:colOff>
      <xdr:row>29</xdr:row>
      <xdr:rowOff>9525</xdr:rowOff>
    </xdr:from>
    <xdr:to>
      <xdr:col>7</xdr:col>
      <xdr:colOff>933450</xdr:colOff>
      <xdr:row>31</xdr:row>
      <xdr:rowOff>28575</xdr:rowOff>
    </xdr:to>
    <xdr:sp>
      <xdr:nvSpPr>
        <xdr:cNvPr id="16" name="TextBox 55"/>
        <xdr:cNvSpPr txBox="1">
          <a:spLocks noChangeArrowheads="1"/>
        </xdr:cNvSpPr>
      </xdr:nvSpPr>
      <xdr:spPr>
        <a:xfrm>
          <a:off x="238125" y="4705350"/>
          <a:ext cx="6238875" cy="3429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There are no changes in estimates reported in prior quarter of the current financial year or prior financial year which have a material effect in the current quarter.</a:t>
          </a:r>
        </a:p>
      </xdr:txBody>
    </xdr:sp>
    <xdr:clientData/>
  </xdr:twoCellAnchor>
  <xdr:twoCellAnchor>
    <xdr:from>
      <xdr:col>1</xdr:col>
      <xdr:colOff>19050</xdr:colOff>
      <xdr:row>156</xdr:row>
      <xdr:rowOff>95250</xdr:rowOff>
    </xdr:from>
    <xdr:to>
      <xdr:col>7</xdr:col>
      <xdr:colOff>895350</xdr:colOff>
      <xdr:row>160</xdr:row>
      <xdr:rowOff>95250</xdr:rowOff>
    </xdr:to>
    <xdr:sp>
      <xdr:nvSpPr>
        <xdr:cNvPr id="17" name="TextBox 57"/>
        <xdr:cNvSpPr txBox="1">
          <a:spLocks noChangeArrowheads="1"/>
        </xdr:cNvSpPr>
      </xdr:nvSpPr>
      <xdr:spPr>
        <a:xfrm>
          <a:off x="238125" y="25355550"/>
          <a:ext cx="6200775" cy="6477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As at 25 February 2005, the Group has a Off Balance Sheet Financial Instrument, Forward Exchange Contracts, which were entered into with licensed bank in South Africa to cover the Group's commitment in foreign currency transactions.  The contracted rate will be used to translate the underlying foreign currency transactions into South African Rand.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83"/>
  <sheetViews>
    <sheetView view="pageBreakPreview" zoomScaleSheetLayoutView="100" workbookViewId="0" topLeftCell="A1">
      <pane xSplit="2" ySplit="9" topLeftCell="C43" activePane="bottomRight" state="frozen"/>
      <selection pane="topLeft" activeCell="B45" sqref="H45"/>
      <selection pane="topRight" activeCell="B45" sqref="H45"/>
      <selection pane="bottomLeft" activeCell="B45" sqref="H45"/>
      <selection pane="bottomRight" activeCell="B45" sqref="H45"/>
    </sheetView>
  </sheetViews>
  <sheetFormatPr defaultColWidth="9.00390625" defaultRowHeight="15" customHeight="1"/>
  <cols>
    <col min="1" max="1" width="3.125" style="46" customWidth="1"/>
    <col min="2" max="2" width="24.50390625" style="46" customWidth="1"/>
    <col min="3" max="3" width="2.625" style="46" customWidth="1"/>
    <col min="4" max="4" width="11.625" style="74" customWidth="1"/>
    <col min="5" max="5" width="1.4921875" style="46" customWidth="1"/>
    <col min="6" max="6" width="11.625" style="46" customWidth="1"/>
    <col min="7" max="7" width="2.625" style="46" customWidth="1"/>
    <col min="8" max="8" width="11.625" style="70" customWidth="1"/>
    <col min="9" max="9" width="1.625" style="46" customWidth="1"/>
    <col min="10" max="10" width="11.625" style="46" customWidth="1"/>
    <col min="11" max="16384" width="9.00390625" style="46" customWidth="1"/>
  </cols>
  <sheetData>
    <row r="1" ht="15" customHeight="1">
      <c r="A1" s="8" t="s">
        <v>201</v>
      </c>
    </row>
    <row r="2" spans="1:10" ht="15" customHeight="1">
      <c r="A2" s="70" t="s">
        <v>61</v>
      </c>
      <c r="J2" s="1"/>
    </row>
    <row r="3" spans="1:10" ht="15" customHeight="1">
      <c r="A3" s="70" t="s">
        <v>98</v>
      </c>
      <c r="J3" s="1"/>
    </row>
    <row r="4" spans="1:10" ht="15" customHeight="1">
      <c r="A4" s="70"/>
      <c r="J4" s="1"/>
    </row>
    <row r="5" ht="15" customHeight="1">
      <c r="A5" s="70" t="s">
        <v>52</v>
      </c>
    </row>
    <row r="6" ht="15" customHeight="1">
      <c r="A6" s="48"/>
    </row>
    <row r="7" spans="4:10" s="70" customFormat="1" ht="15" customHeight="1">
      <c r="D7" s="212" t="s">
        <v>93</v>
      </c>
      <c r="E7" s="213"/>
      <c r="F7" s="214"/>
      <c r="G7" s="74"/>
      <c r="H7" s="212" t="s">
        <v>94</v>
      </c>
      <c r="I7" s="213"/>
      <c r="J7" s="214"/>
    </row>
    <row r="8" spans="4:10" s="70" customFormat="1" ht="15" customHeight="1">
      <c r="D8" s="81" t="s">
        <v>28</v>
      </c>
      <c r="E8" s="80"/>
      <c r="F8" s="82" t="s">
        <v>2</v>
      </c>
      <c r="G8" s="74"/>
      <c r="H8" s="81" t="s">
        <v>28</v>
      </c>
      <c r="I8" s="80"/>
      <c r="J8" s="82" t="s">
        <v>2</v>
      </c>
    </row>
    <row r="9" spans="4:10" s="70" customFormat="1" ht="15" customHeight="1">
      <c r="D9" s="98" t="s">
        <v>173</v>
      </c>
      <c r="E9" s="99"/>
      <c r="F9" s="100" t="s">
        <v>173</v>
      </c>
      <c r="G9" s="75"/>
      <c r="H9" s="98" t="s">
        <v>173</v>
      </c>
      <c r="I9" s="99"/>
      <c r="J9" s="100" t="s">
        <v>173</v>
      </c>
    </row>
    <row r="10" spans="4:10" ht="15" customHeight="1">
      <c r="D10" s="81"/>
      <c r="E10" s="83"/>
      <c r="F10" s="158"/>
      <c r="G10" s="49"/>
      <c r="H10" s="81"/>
      <c r="I10" s="83"/>
      <c r="J10" s="82"/>
    </row>
    <row r="11" spans="1:10" ht="15" customHeight="1">
      <c r="A11" s="46" t="s">
        <v>191</v>
      </c>
      <c r="D11" s="116">
        <v>52429</v>
      </c>
      <c r="E11" s="43"/>
      <c r="F11" s="117">
        <f>96799-443</f>
        <v>96356</v>
      </c>
      <c r="G11" s="69"/>
      <c r="H11" s="116">
        <v>233837</v>
      </c>
      <c r="I11" s="43"/>
      <c r="J11" s="117">
        <v>335770</v>
      </c>
    </row>
    <row r="12" spans="4:10" ht="15" customHeight="1">
      <c r="D12" s="116"/>
      <c r="E12" s="43"/>
      <c r="F12" s="117"/>
      <c r="G12" s="69"/>
      <c r="H12" s="116"/>
      <c r="I12" s="43"/>
      <c r="J12" s="117"/>
    </row>
    <row r="13" spans="1:10" ht="15" customHeight="1">
      <c r="A13" s="46" t="s">
        <v>32</v>
      </c>
      <c r="D13" s="116">
        <v>-48734</v>
      </c>
      <c r="E13" s="43"/>
      <c r="F13" s="117">
        <f>-94040-1579</f>
        <v>-95619</v>
      </c>
      <c r="G13" s="69"/>
      <c r="H13" s="116">
        <v>-228852</v>
      </c>
      <c r="I13" s="43"/>
      <c r="J13" s="117">
        <f>-292275-14074-11838</f>
        <v>-318187</v>
      </c>
    </row>
    <row r="14" spans="4:10" ht="15" customHeight="1">
      <c r="D14" s="116"/>
      <c r="E14" s="43"/>
      <c r="F14" s="117"/>
      <c r="G14" s="69"/>
      <c r="H14" s="116"/>
      <c r="I14" s="43"/>
      <c r="J14" s="117"/>
    </row>
    <row r="15" spans="1:10" ht="15" customHeight="1">
      <c r="A15" s="46" t="s">
        <v>33</v>
      </c>
      <c r="D15" s="118">
        <v>3952</v>
      </c>
      <c r="E15" s="43"/>
      <c r="F15" s="119">
        <f>3276+1779</f>
        <v>5055</v>
      </c>
      <c r="G15" s="69"/>
      <c r="H15" s="118">
        <v>16435</v>
      </c>
      <c r="I15" s="43"/>
      <c r="J15" s="119">
        <v>8165</v>
      </c>
    </row>
    <row r="16" spans="4:10" ht="15" customHeight="1">
      <c r="D16" s="116"/>
      <c r="E16" s="43"/>
      <c r="F16" s="117"/>
      <c r="G16" s="69"/>
      <c r="H16" s="116"/>
      <c r="I16" s="43"/>
      <c r="J16" s="117"/>
    </row>
    <row r="17" spans="1:10" ht="15" customHeight="1">
      <c r="A17" s="46" t="s">
        <v>31</v>
      </c>
      <c r="D17" s="116">
        <f>+D11+D13+D15</f>
        <v>7647</v>
      </c>
      <c r="E17" s="43"/>
      <c r="F17" s="117">
        <f>SUM(F11:F16)</f>
        <v>5792</v>
      </c>
      <c r="G17" s="69"/>
      <c r="H17" s="116">
        <f>+H11+H13+H15</f>
        <v>21420</v>
      </c>
      <c r="I17" s="43"/>
      <c r="J17" s="117">
        <f>SUM(J11:J16)</f>
        <v>25748</v>
      </c>
    </row>
    <row r="18" spans="4:10" ht="15" customHeight="1">
      <c r="D18" s="166"/>
      <c r="E18" s="43"/>
      <c r="F18" s="117"/>
      <c r="G18" s="69"/>
      <c r="H18" s="166"/>
      <c r="I18" s="43"/>
      <c r="J18" s="117"/>
    </row>
    <row r="19" spans="1:10" ht="15" customHeight="1">
      <c r="A19" s="46" t="s">
        <v>168</v>
      </c>
      <c r="D19" s="116">
        <v>-1648</v>
      </c>
      <c r="E19" s="43"/>
      <c r="F19" s="117">
        <f>-1871+242</f>
        <v>-1629</v>
      </c>
      <c r="G19" s="69"/>
      <c r="H19" s="116">
        <v>-7094</v>
      </c>
      <c r="I19" s="43"/>
      <c r="J19" s="117">
        <v>-6666</v>
      </c>
    </row>
    <row r="20" spans="4:10" ht="15" customHeight="1">
      <c r="D20" s="116"/>
      <c r="E20" s="43"/>
      <c r="F20" s="117"/>
      <c r="G20" s="69"/>
      <c r="H20" s="116"/>
      <c r="I20" s="43"/>
      <c r="J20" s="117"/>
    </row>
    <row r="21" spans="1:10" ht="15" customHeight="1">
      <c r="A21" s="46" t="s">
        <v>34</v>
      </c>
      <c r="D21" s="118">
        <v>0</v>
      </c>
      <c r="E21" s="43"/>
      <c r="F21" s="119">
        <v>0</v>
      </c>
      <c r="G21" s="69"/>
      <c r="H21" s="118">
        <v>0</v>
      </c>
      <c r="I21" s="43"/>
      <c r="J21" s="119">
        <v>0</v>
      </c>
    </row>
    <row r="22" spans="4:10" ht="15" customHeight="1">
      <c r="D22" s="116"/>
      <c r="E22" s="43"/>
      <c r="F22" s="117"/>
      <c r="G22" s="69"/>
      <c r="H22" s="116"/>
      <c r="I22" s="43"/>
      <c r="J22" s="117"/>
    </row>
    <row r="23" spans="1:10" ht="15" customHeight="1">
      <c r="A23" s="215" t="s">
        <v>81</v>
      </c>
      <c r="B23" s="215"/>
      <c r="C23" s="72"/>
      <c r="D23" s="116">
        <f>+D17+D19+D21</f>
        <v>5999</v>
      </c>
      <c r="E23" s="43"/>
      <c r="F23" s="117">
        <f>SUM(F17:F22)</f>
        <v>4163</v>
      </c>
      <c r="G23" s="2"/>
      <c r="H23" s="116">
        <f>+H17+H19+H21</f>
        <v>14326</v>
      </c>
      <c r="I23" s="43"/>
      <c r="J23" s="117">
        <f>SUM(J17:J22)</f>
        <v>19082</v>
      </c>
    </row>
    <row r="24" spans="1:10" ht="15" customHeight="1">
      <c r="A24" s="215"/>
      <c r="B24" s="215"/>
      <c r="C24" s="72"/>
      <c r="D24" s="116"/>
      <c r="E24" s="43"/>
      <c r="F24" s="117"/>
      <c r="G24" s="2"/>
      <c r="H24" s="116"/>
      <c r="I24" s="43"/>
      <c r="J24" s="117"/>
    </row>
    <row r="25" spans="4:10" ht="15" customHeight="1">
      <c r="D25" s="116"/>
      <c r="E25" s="43"/>
      <c r="F25" s="117"/>
      <c r="G25" s="2"/>
      <c r="H25" s="116"/>
      <c r="I25" s="43"/>
      <c r="J25" s="117"/>
    </row>
    <row r="26" spans="1:10" ht="15" customHeight="1">
      <c r="A26" s="46" t="s">
        <v>96</v>
      </c>
      <c r="D26" s="116">
        <v>-2</v>
      </c>
      <c r="E26" s="43"/>
      <c r="F26" s="117">
        <v>18</v>
      </c>
      <c r="G26" s="2"/>
      <c r="H26" s="116">
        <v>-6</v>
      </c>
      <c r="I26" s="43"/>
      <c r="J26" s="117">
        <v>47</v>
      </c>
    </row>
    <row r="27" spans="1:10" ht="15" customHeight="1">
      <c r="A27" s="46" t="s">
        <v>95</v>
      </c>
      <c r="D27" s="118"/>
      <c r="E27" s="43"/>
      <c r="F27" s="119"/>
      <c r="G27" s="2"/>
      <c r="H27" s="118"/>
      <c r="I27" s="43"/>
      <c r="J27" s="119"/>
    </row>
    <row r="28" spans="4:10" ht="15" customHeight="1">
      <c r="D28" s="116"/>
      <c r="E28" s="43"/>
      <c r="F28" s="117"/>
      <c r="G28" s="2"/>
      <c r="H28" s="116"/>
      <c r="I28" s="43"/>
      <c r="J28" s="117"/>
    </row>
    <row r="29" spans="1:10" ht="15" customHeight="1">
      <c r="A29" s="215" t="s">
        <v>81</v>
      </c>
      <c r="B29" s="215"/>
      <c r="C29" s="72"/>
      <c r="D29" s="116">
        <f>+D23+D26</f>
        <v>5997</v>
      </c>
      <c r="E29" s="43"/>
      <c r="F29" s="117">
        <f>SUM(F23:F28)</f>
        <v>4181</v>
      </c>
      <c r="G29" s="2"/>
      <c r="H29" s="116">
        <f>+H23+H26</f>
        <v>14320</v>
      </c>
      <c r="I29" s="43"/>
      <c r="J29" s="117">
        <f>SUM(J23:J28)</f>
        <v>19129</v>
      </c>
    </row>
    <row r="30" spans="1:10" ht="15" customHeight="1">
      <c r="A30" s="215"/>
      <c r="B30" s="215"/>
      <c r="C30" s="72"/>
      <c r="D30" s="120"/>
      <c r="E30" s="43"/>
      <c r="F30" s="121"/>
      <c r="G30" s="2"/>
      <c r="H30" s="120"/>
      <c r="I30" s="43"/>
      <c r="J30" s="121"/>
    </row>
    <row r="31" spans="4:10" ht="15" customHeight="1">
      <c r="D31" s="116"/>
      <c r="E31" s="43"/>
      <c r="F31" s="117"/>
      <c r="G31" s="2"/>
      <c r="H31" s="116"/>
      <c r="I31" s="43"/>
      <c r="J31" s="117"/>
    </row>
    <row r="32" spans="1:10" ht="15" customHeight="1">
      <c r="A32" s="46" t="s">
        <v>192</v>
      </c>
      <c r="D32" s="118">
        <v>-1079</v>
      </c>
      <c r="E32" s="43"/>
      <c r="F32" s="119">
        <f>-2903+22</f>
        <v>-2881</v>
      </c>
      <c r="G32" s="2"/>
      <c r="H32" s="118">
        <v>-5426</v>
      </c>
      <c r="I32" s="43"/>
      <c r="J32" s="119">
        <v>-8330</v>
      </c>
    </row>
    <row r="33" spans="4:10" ht="15" customHeight="1">
      <c r="D33" s="116"/>
      <c r="E33" s="43"/>
      <c r="F33" s="117"/>
      <c r="G33" s="2"/>
      <c r="H33" s="116"/>
      <c r="I33" s="43"/>
      <c r="J33" s="117"/>
    </row>
    <row r="34" spans="1:10" ht="15" customHeight="1">
      <c r="A34" s="216" t="s">
        <v>193</v>
      </c>
      <c r="B34" s="217"/>
      <c r="C34" s="73"/>
      <c r="D34" s="116">
        <f>+D29+D32</f>
        <v>4918</v>
      </c>
      <c r="E34" s="43"/>
      <c r="F34" s="117">
        <f>SUM(F29:F33)</f>
        <v>1300</v>
      </c>
      <c r="G34" s="2"/>
      <c r="H34" s="116">
        <f>+H29+H32</f>
        <v>8894</v>
      </c>
      <c r="I34" s="43"/>
      <c r="J34" s="117">
        <f>SUM(J29:J33)</f>
        <v>10799</v>
      </c>
    </row>
    <row r="35" spans="1:10" ht="15" customHeight="1">
      <c r="A35" s="217"/>
      <c r="B35" s="217"/>
      <c r="C35" s="73"/>
      <c r="D35" s="120"/>
      <c r="E35" s="43"/>
      <c r="F35" s="121"/>
      <c r="G35" s="2"/>
      <c r="H35" s="120"/>
      <c r="I35" s="43"/>
      <c r="J35" s="121"/>
    </row>
    <row r="36" spans="4:10" ht="15" customHeight="1">
      <c r="D36" s="116"/>
      <c r="E36" s="43"/>
      <c r="F36" s="117"/>
      <c r="G36" s="2"/>
      <c r="H36" s="116"/>
      <c r="I36" s="43"/>
      <c r="J36" s="117"/>
    </row>
    <row r="37" spans="1:10" ht="15" customHeight="1">
      <c r="A37" s="46" t="s">
        <v>200</v>
      </c>
      <c r="D37" s="116">
        <f>-940118.49/1000</f>
        <v>-940.11849</v>
      </c>
      <c r="E37" s="43"/>
      <c r="F37" s="117">
        <f>1484-14</f>
        <v>1470</v>
      </c>
      <c r="G37" s="2"/>
      <c r="H37" s="116">
        <v>-2188</v>
      </c>
      <c r="I37" s="43"/>
      <c r="J37" s="117">
        <v>-1152</v>
      </c>
    </row>
    <row r="38" spans="4:10" ht="15" customHeight="1">
      <c r="D38" s="116"/>
      <c r="E38" s="43"/>
      <c r="F38" s="117"/>
      <c r="G38" s="2"/>
      <c r="H38" s="116"/>
      <c r="I38" s="43"/>
      <c r="J38" s="117"/>
    </row>
    <row r="39" spans="1:10" ht="15" customHeight="1">
      <c r="A39" s="46" t="s">
        <v>97</v>
      </c>
      <c r="D39" s="118"/>
      <c r="E39" s="39"/>
      <c r="F39" s="119">
        <v>0</v>
      </c>
      <c r="G39" s="122"/>
      <c r="H39" s="118"/>
      <c r="I39" s="39"/>
      <c r="J39" s="119">
        <v>0</v>
      </c>
    </row>
    <row r="40" spans="4:10" ht="15" customHeight="1">
      <c r="D40" s="123"/>
      <c r="E40" s="39"/>
      <c r="F40" s="124"/>
      <c r="G40" s="122"/>
      <c r="H40" s="123"/>
      <c r="I40" s="39"/>
      <c r="J40" s="124"/>
    </row>
    <row r="41" spans="1:10" ht="15" customHeight="1">
      <c r="A41" s="71" t="s">
        <v>92</v>
      </c>
      <c r="B41" s="71"/>
      <c r="C41" s="71"/>
      <c r="D41" s="116">
        <f>+D34+D37+D39</f>
        <v>3977.88151</v>
      </c>
      <c r="E41" s="43"/>
      <c r="F41" s="117">
        <f>SUM(F34:F40)</f>
        <v>2770</v>
      </c>
      <c r="G41" s="2"/>
      <c r="H41" s="116">
        <f>+H34+H37+H39</f>
        <v>6706</v>
      </c>
      <c r="I41" s="43"/>
      <c r="J41" s="117">
        <f>SUM(J34:J40)</f>
        <v>9647</v>
      </c>
    </row>
    <row r="42" spans="1:10" ht="15" customHeight="1" thickBot="1">
      <c r="A42" s="71"/>
      <c r="B42" s="71"/>
      <c r="C42" s="71"/>
      <c r="D42" s="167"/>
      <c r="E42" s="43"/>
      <c r="F42" s="159"/>
      <c r="G42" s="2"/>
      <c r="H42" s="167"/>
      <c r="I42" s="43"/>
      <c r="J42" s="125"/>
    </row>
    <row r="43" spans="1:10" ht="15" customHeight="1" thickTop="1">
      <c r="A43" s="54"/>
      <c r="B43" s="54"/>
      <c r="C43" s="54"/>
      <c r="D43" s="86"/>
      <c r="E43" s="64"/>
      <c r="F43" s="85"/>
      <c r="G43" s="52"/>
      <c r="H43" s="86"/>
      <c r="I43" s="64"/>
      <c r="J43" s="85"/>
    </row>
    <row r="44" spans="1:11" ht="15" customHeight="1">
      <c r="A44" s="46" t="s">
        <v>37</v>
      </c>
      <c r="D44" s="87"/>
      <c r="E44" s="64"/>
      <c r="F44" s="211"/>
      <c r="G44" s="52"/>
      <c r="H44" s="84"/>
      <c r="I44" s="64"/>
      <c r="J44" s="85"/>
      <c r="K44" s="210"/>
    </row>
    <row r="45" spans="4:10" ht="15" customHeight="1">
      <c r="D45" s="84"/>
      <c r="E45" s="64"/>
      <c r="F45" s="85"/>
      <c r="G45" s="52"/>
      <c r="H45" s="84"/>
      <c r="I45" s="64"/>
      <c r="J45" s="85"/>
    </row>
    <row r="46" spans="1:10" ht="15" customHeight="1">
      <c r="A46" s="46" t="s">
        <v>158</v>
      </c>
      <c r="B46" s="55" t="s">
        <v>11</v>
      </c>
      <c r="C46" s="55"/>
      <c r="D46" s="87">
        <v>2.8</v>
      </c>
      <c r="E46" s="88"/>
      <c r="F46" s="89">
        <v>1.95</v>
      </c>
      <c r="G46" s="56"/>
      <c r="H46" s="87">
        <v>4.72</v>
      </c>
      <c r="I46" s="88"/>
      <c r="J46" s="89">
        <v>6.79</v>
      </c>
    </row>
    <row r="47" spans="2:10" ht="15" customHeight="1">
      <c r="B47" s="55"/>
      <c r="C47" s="55"/>
      <c r="D47" s="90"/>
      <c r="E47" s="91"/>
      <c r="F47" s="92"/>
      <c r="G47" s="57"/>
      <c r="H47" s="90"/>
      <c r="I47" s="91"/>
      <c r="J47" s="92"/>
    </row>
    <row r="48" spans="1:10" ht="15" customHeight="1">
      <c r="A48" s="46" t="s">
        <v>159</v>
      </c>
      <c r="B48" s="55" t="s">
        <v>10</v>
      </c>
      <c r="C48" s="55"/>
      <c r="D48" s="87">
        <v>2.8</v>
      </c>
      <c r="E48" s="88"/>
      <c r="F48" s="89">
        <v>1.95</v>
      </c>
      <c r="G48" s="56"/>
      <c r="H48" s="87">
        <v>4.72</v>
      </c>
      <c r="I48" s="88"/>
      <c r="J48" s="89">
        <v>6.79</v>
      </c>
    </row>
    <row r="49" spans="2:10" ht="15" customHeight="1">
      <c r="B49" s="55"/>
      <c r="C49" s="55"/>
      <c r="D49" s="93"/>
      <c r="E49" s="94"/>
      <c r="F49" s="95"/>
      <c r="G49" s="56"/>
      <c r="H49" s="93"/>
      <c r="I49" s="94"/>
      <c r="J49" s="95"/>
    </row>
    <row r="50" spans="4:10" ht="15" customHeight="1">
      <c r="D50" s="77"/>
      <c r="E50" s="52"/>
      <c r="F50" s="53"/>
      <c r="G50" s="52"/>
      <c r="H50" s="77"/>
      <c r="I50" s="52"/>
      <c r="J50" s="53"/>
    </row>
    <row r="51" spans="4:10" ht="15" customHeight="1">
      <c r="D51" s="76"/>
      <c r="E51" s="50"/>
      <c r="F51" s="50"/>
      <c r="G51" s="51"/>
      <c r="H51" s="79"/>
      <c r="I51" s="51"/>
      <c r="J51" s="50"/>
    </row>
    <row r="52" spans="4:10" ht="15" customHeight="1">
      <c r="D52" s="76"/>
      <c r="E52" s="50"/>
      <c r="F52" s="50"/>
      <c r="G52" s="51"/>
      <c r="H52" s="79"/>
      <c r="I52" s="51"/>
      <c r="J52" s="50"/>
    </row>
    <row r="53" spans="4:10" ht="15" customHeight="1">
      <c r="D53" s="76"/>
      <c r="E53" s="50"/>
      <c r="F53" s="50"/>
      <c r="G53" s="51"/>
      <c r="H53" s="79"/>
      <c r="I53" s="51"/>
      <c r="J53" s="50"/>
    </row>
    <row r="54" spans="4:10" ht="15" customHeight="1">
      <c r="D54" s="76"/>
      <c r="E54" s="50"/>
      <c r="F54" s="50"/>
      <c r="G54" s="51"/>
      <c r="H54" s="79"/>
      <c r="I54" s="51"/>
      <c r="J54" s="50"/>
    </row>
    <row r="55" spans="4:10" ht="15" customHeight="1">
      <c r="D55" s="76"/>
      <c r="E55" s="50"/>
      <c r="F55" s="50"/>
      <c r="G55" s="51"/>
      <c r="H55" s="79"/>
      <c r="I55" s="51"/>
      <c r="J55" s="50"/>
    </row>
    <row r="56" spans="4:10" ht="15" customHeight="1">
      <c r="D56" s="76"/>
      <c r="E56" s="50"/>
      <c r="F56" s="50"/>
      <c r="G56" s="51"/>
      <c r="H56" s="79"/>
      <c r="I56" s="51"/>
      <c r="J56" s="50"/>
    </row>
    <row r="57" spans="4:10" ht="15" customHeight="1">
      <c r="D57" s="76"/>
      <c r="E57" s="50"/>
      <c r="F57" s="50"/>
      <c r="G57" s="51"/>
      <c r="H57" s="79"/>
      <c r="I57" s="51"/>
      <c r="J57" s="51"/>
    </row>
    <row r="58" spans="4:10" ht="15" customHeight="1">
      <c r="D58" s="78"/>
      <c r="E58" s="51"/>
      <c r="F58" s="51"/>
      <c r="G58" s="51"/>
      <c r="H58" s="79"/>
      <c r="I58" s="51"/>
      <c r="J58" s="50"/>
    </row>
    <row r="59" spans="4:10" ht="15" customHeight="1">
      <c r="D59" s="76"/>
      <c r="E59" s="51"/>
      <c r="F59" s="50"/>
      <c r="G59" s="51"/>
      <c r="H59" s="79"/>
      <c r="I59" s="51"/>
      <c r="J59" s="50"/>
    </row>
    <row r="60" spans="4:10" ht="15" customHeight="1">
      <c r="D60" s="76"/>
      <c r="E60" s="51"/>
      <c r="F60" s="50"/>
      <c r="G60" s="51"/>
      <c r="H60" s="79"/>
      <c r="I60" s="51"/>
      <c r="J60" s="51"/>
    </row>
    <row r="61" spans="4:10" ht="15" customHeight="1">
      <c r="D61" s="78"/>
      <c r="E61" s="51"/>
      <c r="F61" s="51"/>
      <c r="G61" s="51"/>
      <c r="H61" s="79"/>
      <c r="I61" s="51"/>
      <c r="J61" s="50"/>
    </row>
    <row r="62" spans="4:10" ht="15" customHeight="1">
      <c r="D62" s="78"/>
      <c r="E62" s="51"/>
      <c r="F62" s="51"/>
      <c r="G62" s="51"/>
      <c r="H62" s="79"/>
      <c r="I62" s="51"/>
      <c r="J62" s="50"/>
    </row>
    <row r="63" spans="4:10" ht="15" customHeight="1">
      <c r="D63" s="78"/>
      <c r="E63" s="51"/>
      <c r="F63" s="51"/>
      <c r="G63" s="51"/>
      <c r="H63" s="79"/>
      <c r="I63" s="51"/>
      <c r="J63" s="50"/>
    </row>
    <row r="64" spans="4:10" ht="15" customHeight="1">
      <c r="D64" s="76"/>
      <c r="E64" s="50"/>
      <c r="F64" s="50"/>
      <c r="G64" s="51"/>
      <c r="H64" s="79"/>
      <c r="I64" s="51"/>
      <c r="J64" s="50"/>
    </row>
    <row r="65" spans="4:10" ht="15" customHeight="1">
      <c r="D65" s="76"/>
      <c r="E65" s="50"/>
      <c r="F65" s="50"/>
      <c r="G65" s="51"/>
      <c r="H65" s="79"/>
      <c r="I65" s="51"/>
      <c r="J65" s="51"/>
    </row>
    <row r="66" spans="4:10" ht="15" customHeight="1">
      <c r="D66" s="76"/>
      <c r="E66" s="50"/>
      <c r="F66" s="50"/>
      <c r="G66" s="51"/>
      <c r="H66" s="79"/>
      <c r="I66" s="51"/>
      <c r="J66" s="51"/>
    </row>
    <row r="67" spans="4:10" ht="15" customHeight="1">
      <c r="D67" s="76"/>
      <c r="E67" s="50"/>
      <c r="F67" s="50"/>
      <c r="G67" s="51"/>
      <c r="H67" s="79"/>
      <c r="I67" s="51"/>
      <c r="J67" s="50"/>
    </row>
    <row r="68" spans="4:10" ht="15" customHeight="1">
      <c r="D68" s="76"/>
      <c r="E68" s="50"/>
      <c r="F68" s="50"/>
      <c r="G68" s="51"/>
      <c r="H68" s="79"/>
      <c r="I68" s="51"/>
      <c r="J68" s="50"/>
    </row>
    <row r="69" spans="4:10" ht="15" customHeight="1">
      <c r="D69" s="76"/>
      <c r="E69" s="50"/>
      <c r="F69" s="50"/>
      <c r="G69" s="51"/>
      <c r="H69" s="79"/>
      <c r="I69" s="51"/>
      <c r="J69" s="50"/>
    </row>
    <row r="70" spans="4:10" ht="15" customHeight="1">
      <c r="D70" s="76"/>
      <c r="E70" s="50"/>
      <c r="F70" s="50"/>
      <c r="G70" s="51"/>
      <c r="H70" s="79"/>
      <c r="I70" s="51"/>
      <c r="J70" s="50"/>
    </row>
    <row r="71" spans="4:10" ht="15" customHeight="1">
      <c r="D71" s="76"/>
      <c r="E71" s="50"/>
      <c r="F71" s="50"/>
      <c r="G71" s="51"/>
      <c r="H71" s="79"/>
      <c r="I71" s="51"/>
      <c r="J71" s="50"/>
    </row>
    <row r="72" spans="4:10" ht="15" customHeight="1">
      <c r="D72" s="76"/>
      <c r="E72" s="50"/>
      <c r="F72" s="50"/>
      <c r="G72" s="51"/>
      <c r="H72" s="79"/>
      <c r="I72" s="51"/>
      <c r="J72" s="50"/>
    </row>
    <row r="73" spans="4:10" ht="15" customHeight="1">
      <c r="D73" s="76"/>
      <c r="E73" s="50"/>
      <c r="F73" s="50"/>
      <c r="G73" s="51"/>
      <c r="H73" s="79"/>
      <c r="I73" s="51"/>
      <c r="J73" s="50"/>
    </row>
    <row r="74" spans="4:10" ht="15" customHeight="1">
      <c r="D74" s="76"/>
      <c r="E74" s="50"/>
      <c r="F74" s="50"/>
      <c r="G74" s="51"/>
      <c r="H74" s="79"/>
      <c r="I74" s="51"/>
      <c r="J74" s="50"/>
    </row>
    <row r="75" spans="4:10" ht="15" customHeight="1">
      <c r="D75" s="76"/>
      <c r="E75" s="50"/>
      <c r="F75" s="50"/>
      <c r="G75" s="51"/>
      <c r="H75" s="79"/>
      <c r="I75" s="51"/>
      <c r="J75" s="50"/>
    </row>
    <row r="76" spans="4:10" ht="15" customHeight="1">
      <c r="D76" s="76"/>
      <c r="E76" s="50"/>
      <c r="F76" s="50"/>
      <c r="G76" s="51"/>
      <c r="H76" s="79"/>
      <c r="I76" s="51"/>
      <c r="J76" s="50"/>
    </row>
    <row r="77" spans="4:10" ht="15" customHeight="1">
      <c r="D77" s="76"/>
      <c r="E77" s="50"/>
      <c r="F77" s="50"/>
      <c r="G77" s="51"/>
      <c r="H77" s="79"/>
      <c r="I77" s="51"/>
      <c r="J77" s="50"/>
    </row>
    <row r="78" spans="4:10" ht="15" customHeight="1">
      <c r="D78" s="76"/>
      <c r="E78" s="50"/>
      <c r="F78" s="50"/>
      <c r="G78" s="51"/>
      <c r="H78" s="79"/>
      <c r="I78" s="51"/>
      <c r="J78" s="50"/>
    </row>
    <row r="79" spans="4:10" ht="15" customHeight="1">
      <c r="D79" s="76"/>
      <c r="E79" s="50"/>
      <c r="F79" s="50"/>
      <c r="G79" s="51"/>
      <c r="H79" s="79"/>
      <c r="I79" s="51"/>
      <c r="J79" s="50"/>
    </row>
    <row r="80" spans="4:10" ht="15" customHeight="1">
      <c r="D80" s="76"/>
      <c r="E80" s="50"/>
      <c r="F80" s="50"/>
      <c r="G80" s="51"/>
      <c r="H80" s="79"/>
      <c r="I80" s="51"/>
      <c r="J80" s="51"/>
    </row>
    <row r="81" spans="4:10" ht="15" customHeight="1">
      <c r="D81" s="76"/>
      <c r="E81" s="50"/>
      <c r="F81" s="50"/>
      <c r="G81" s="51"/>
      <c r="H81" s="79"/>
      <c r="I81" s="51"/>
      <c r="J81" s="51"/>
    </row>
    <row r="82" spans="4:6" ht="15" customHeight="1">
      <c r="D82" s="77"/>
      <c r="E82" s="52"/>
      <c r="F82" s="52"/>
    </row>
    <row r="83" spans="4:6" ht="15" customHeight="1">
      <c r="D83" s="77"/>
      <c r="E83" s="52"/>
      <c r="F83" s="52"/>
    </row>
  </sheetData>
  <mergeCells count="5">
    <mergeCell ref="H7:J7"/>
    <mergeCell ref="A23:B24"/>
    <mergeCell ref="A29:B30"/>
    <mergeCell ref="A34:B35"/>
    <mergeCell ref="D7:F7"/>
  </mergeCells>
  <printOptions horizontalCentered="1"/>
  <pageMargins left="0" right="0" top="0.5" bottom="0" header="0" footer="0"/>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67"/>
  <sheetViews>
    <sheetView view="pageBreakPreview" zoomScaleSheetLayoutView="100" workbookViewId="0" topLeftCell="A1">
      <pane xSplit="2" ySplit="8" topLeftCell="C63" activePane="bottomRight" state="frozen"/>
      <selection pane="topLeft" activeCell="B45" sqref="H45"/>
      <selection pane="topRight" activeCell="B45" sqref="H45"/>
      <selection pane="bottomLeft" activeCell="B45" sqref="H45"/>
      <selection pane="bottomRight" activeCell="A3" sqref="A3"/>
    </sheetView>
  </sheetViews>
  <sheetFormatPr defaultColWidth="9.00390625" defaultRowHeight="12.75" customHeight="1"/>
  <cols>
    <col min="1" max="1" width="3.375" style="8" customWidth="1"/>
    <col min="2" max="2" width="40.625" style="9" customWidth="1"/>
    <col min="3" max="3" width="13.625" style="32" customWidth="1"/>
    <col min="4" max="4" width="3.625" style="9" customWidth="1"/>
    <col min="5" max="5" width="13.625" style="40" customWidth="1"/>
    <col min="6" max="16384" width="9.00390625" style="9" customWidth="1"/>
  </cols>
  <sheetData>
    <row r="1" ht="12.75" customHeight="1">
      <c r="A1" s="8" t="s">
        <v>201</v>
      </c>
    </row>
    <row r="2" ht="12.75" customHeight="1">
      <c r="A2" s="70" t="s">
        <v>61</v>
      </c>
    </row>
    <row r="3" ht="12.75" customHeight="1">
      <c r="A3" s="70"/>
    </row>
    <row r="4" ht="12.75" customHeight="1">
      <c r="A4" s="8" t="s">
        <v>53</v>
      </c>
    </row>
    <row r="6" spans="3:5" ht="12.75" customHeight="1">
      <c r="C6" s="172" t="s">
        <v>99</v>
      </c>
      <c r="D6" s="97"/>
      <c r="E6" s="172" t="s">
        <v>100</v>
      </c>
    </row>
    <row r="7" spans="3:5" ht="12.75" customHeight="1">
      <c r="C7" s="173" t="s">
        <v>28</v>
      </c>
      <c r="D7" s="21"/>
      <c r="E7" s="173" t="s">
        <v>2</v>
      </c>
    </row>
    <row r="8" spans="3:5" ht="12.75" customHeight="1">
      <c r="C8" s="174" t="s">
        <v>173</v>
      </c>
      <c r="D8" s="21"/>
      <c r="E8" s="174" t="s">
        <v>173</v>
      </c>
    </row>
    <row r="9" spans="3:5" ht="12.75" customHeight="1">
      <c r="C9" s="105"/>
      <c r="D9" s="21"/>
      <c r="E9" s="101"/>
    </row>
    <row r="10" spans="1:7" ht="12.75" customHeight="1">
      <c r="A10" s="8" t="s">
        <v>206</v>
      </c>
      <c r="C10" s="106">
        <v>32057</v>
      </c>
      <c r="E10" s="102">
        <v>32032</v>
      </c>
      <c r="G10" s="24"/>
    </row>
    <row r="11" spans="1:5" ht="12.75" customHeight="1">
      <c r="A11" s="8" t="s">
        <v>115</v>
      </c>
      <c r="C11" s="106">
        <v>28112</v>
      </c>
      <c r="E11" s="102">
        <v>26828</v>
      </c>
    </row>
    <row r="12" spans="1:5" ht="12.75" customHeight="1">
      <c r="A12" s="8" t="s">
        <v>116</v>
      </c>
      <c r="C12" s="106">
        <v>124</v>
      </c>
      <c r="E12" s="102">
        <v>130</v>
      </c>
    </row>
    <row r="13" spans="1:5" ht="12.75" customHeight="1">
      <c r="A13" s="8" t="s">
        <v>117</v>
      </c>
      <c r="C13" s="106">
        <v>3288</v>
      </c>
      <c r="E13" s="102">
        <v>2850</v>
      </c>
    </row>
    <row r="14" spans="1:5" ht="12.75" customHeight="1">
      <c r="A14" s="8" t="s">
        <v>194</v>
      </c>
      <c r="C14" s="105">
        <v>7112</v>
      </c>
      <c r="E14" s="101">
        <v>9574</v>
      </c>
    </row>
    <row r="15" spans="1:5" ht="12.75" customHeight="1">
      <c r="A15" s="8" t="s">
        <v>29</v>
      </c>
      <c r="C15" s="105">
        <v>3183</v>
      </c>
      <c r="E15" s="101">
        <v>2925</v>
      </c>
    </row>
    <row r="16" spans="3:5" ht="12.75" customHeight="1">
      <c r="C16" s="106"/>
      <c r="E16" s="102"/>
    </row>
    <row r="17" spans="1:5" ht="12.75" customHeight="1">
      <c r="A17" s="8" t="s">
        <v>174</v>
      </c>
      <c r="C17" s="106"/>
      <c r="E17" s="102"/>
    </row>
    <row r="18" spans="2:5" ht="12.75" customHeight="1">
      <c r="B18" s="31" t="s">
        <v>195</v>
      </c>
      <c r="C18" s="106">
        <v>26645</v>
      </c>
      <c r="E18" s="102">
        <v>1725</v>
      </c>
    </row>
    <row r="19" spans="2:5" ht="12.75" customHeight="1">
      <c r="B19" s="31" t="s">
        <v>35</v>
      </c>
      <c r="C19" s="105">
        <v>104708</v>
      </c>
      <c r="E19" s="102">
        <f>96061+1360</f>
        <v>97421</v>
      </c>
    </row>
    <row r="20" spans="2:5" ht="12.75" customHeight="1">
      <c r="B20" s="31" t="s">
        <v>185</v>
      </c>
      <c r="C20" s="106">
        <v>23397</v>
      </c>
      <c r="E20" s="102">
        <v>24919</v>
      </c>
    </row>
    <row r="21" spans="2:6" ht="12.75" customHeight="1">
      <c r="B21" s="31" t="s">
        <v>184</v>
      </c>
      <c r="C21" s="106">
        <v>134760</v>
      </c>
      <c r="E21" s="102">
        <v>155761</v>
      </c>
      <c r="F21" s="24"/>
    </row>
    <row r="22" spans="2:6" ht="12.75" customHeight="1">
      <c r="B22" s="31" t="s">
        <v>30</v>
      </c>
      <c r="C22" s="106">
        <v>316</v>
      </c>
      <c r="E22" s="102">
        <v>3617</v>
      </c>
      <c r="F22" s="24"/>
    </row>
    <row r="23" spans="2:5" ht="12.75" customHeight="1">
      <c r="B23" s="31" t="s">
        <v>175</v>
      </c>
      <c r="C23" s="106">
        <v>3342</v>
      </c>
      <c r="E23" s="102">
        <v>9765</v>
      </c>
    </row>
    <row r="24" spans="2:6" ht="12.75" customHeight="1">
      <c r="B24" s="31" t="s">
        <v>119</v>
      </c>
      <c r="C24" s="106">
        <v>49571</v>
      </c>
      <c r="E24" s="102">
        <v>44773</v>
      </c>
      <c r="F24" s="24"/>
    </row>
    <row r="25" spans="2:5" ht="12.75" customHeight="1">
      <c r="B25" s="31"/>
      <c r="C25" s="107"/>
      <c r="E25" s="103"/>
    </row>
    <row r="26" spans="3:7" ht="12.75" customHeight="1">
      <c r="C26" s="106">
        <f>SUM(C18:C25)</f>
        <v>342739</v>
      </c>
      <c r="E26" s="102">
        <f>SUM(E18:E25)</f>
        <v>337981</v>
      </c>
      <c r="F26" s="24"/>
      <c r="G26" s="24"/>
    </row>
    <row r="27" spans="3:5" ht="12.75" customHeight="1">
      <c r="C27" s="106"/>
      <c r="E27" s="102"/>
    </row>
    <row r="28" spans="1:5" ht="12.75" customHeight="1">
      <c r="A28" s="8" t="s">
        <v>176</v>
      </c>
      <c r="C28" s="106"/>
      <c r="E28" s="102"/>
    </row>
    <row r="29" spans="2:5" ht="12.75" customHeight="1">
      <c r="B29" s="31" t="s">
        <v>186</v>
      </c>
      <c r="C29" s="106">
        <v>5114</v>
      </c>
      <c r="D29" s="25"/>
      <c r="E29" s="102">
        <v>13208</v>
      </c>
    </row>
    <row r="30" spans="2:5" ht="12.75" customHeight="1">
      <c r="B30" s="31" t="s">
        <v>36</v>
      </c>
      <c r="C30" s="106">
        <v>51910</v>
      </c>
      <c r="E30" s="102">
        <v>61755</v>
      </c>
    </row>
    <row r="31" spans="2:5" ht="12.75" customHeight="1">
      <c r="B31" s="31" t="s">
        <v>118</v>
      </c>
      <c r="C31" s="106">
        <v>58</v>
      </c>
      <c r="D31" s="25"/>
      <c r="E31" s="102">
        <v>200</v>
      </c>
    </row>
    <row r="32" spans="2:5" ht="12.75" customHeight="1">
      <c r="B32" s="31" t="s">
        <v>120</v>
      </c>
      <c r="C32" s="106">
        <v>68183</v>
      </c>
      <c r="E32" s="102">
        <v>55187</v>
      </c>
    </row>
    <row r="33" spans="2:5" ht="12.75" customHeight="1">
      <c r="B33" s="31" t="s">
        <v>121</v>
      </c>
      <c r="C33" s="106">
        <v>1058</v>
      </c>
      <c r="E33" s="102">
        <v>1802</v>
      </c>
    </row>
    <row r="34" spans="2:5" ht="12.75" customHeight="1" hidden="1">
      <c r="B34" s="31" t="s">
        <v>221</v>
      </c>
      <c r="C34" s="106">
        <v>0</v>
      </c>
      <c r="E34" s="102">
        <v>0</v>
      </c>
    </row>
    <row r="35" spans="3:5" ht="12.75" customHeight="1">
      <c r="C35" s="27">
        <f>SUM(C29:C34)</f>
        <v>126323</v>
      </c>
      <c r="E35" s="104">
        <f>SUM(E29:E34)</f>
        <v>132152</v>
      </c>
    </row>
    <row r="36" spans="3:5" ht="12.75" customHeight="1">
      <c r="C36" s="106"/>
      <c r="E36" s="102"/>
    </row>
    <row r="37" spans="1:5" ht="12.75" customHeight="1">
      <c r="A37" s="8" t="s">
        <v>230</v>
      </c>
      <c r="C37" s="107">
        <f>+C26-C35</f>
        <v>216416</v>
      </c>
      <c r="E37" s="103">
        <f>+E26-E35</f>
        <v>205829</v>
      </c>
    </row>
    <row r="38" spans="3:5" ht="12.75" customHeight="1" thickBot="1">
      <c r="C38" s="109">
        <f>+SUM(C10:C15)+C37</f>
        <v>290292</v>
      </c>
      <c r="E38" s="110">
        <f>+SUM(E10:E15)+E37</f>
        <v>280168</v>
      </c>
    </row>
    <row r="39" spans="3:5" ht="12.75" customHeight="1" thickTop="1">
      <c r="C39" s="106"/>
      <c r="E39" s="102"/>
    </row>
    <row r="40" spans="1:5" ht="12.75" customHeight="1">
      <c r="A40" s="8" t="s">
        <v>157</v>
      </c>
      <c r="C40" s="106"/>
      <c r="E40" s="102"/>
    </row>
    <row r="41" spans="1:5" ht="12.75" customHeight="1">
      <c r="A41" s="8" t="s">
        <v>156</v>
      </c>
      <c r="C41" s="105">
        <v>142150</v>
      </c>
      <c r="E41" s="102">
        <v>142150</v>
      </c>
    </row>
    <row r="42" spans="1:5" ht="12.75" customHeight="1">
      <c r="A42" s="8" t="s">
        <v>177</v>
      </c>
      <c r="C42" s="106"/>
      <c r="E42" s="102"/>
    </row>
    <row r="43" spans="2:5" ht="12.75" customHeight="1">
      <c r="B43" s="31" t="s">
        <v>124</v>
      </c>
      <c r="C43" s="106">
        <v>12323</v>
      </c>
      <c r="E43" s="102">
        <v>12323</v>
      </c>
    </row>
    <row r="44" spans="2:6" ht="12.75" customHeight="1">
      <c r="B44" s="31" t="s">
        <v>161</v>
      </c>
      <c r="C44" s="106">
        <v>50953</v>
      </c>
      <c r="D44" s="25"/>
      <c r="E44" s="102">
        <v>47318</v>
      </c>
      <c r="F44" s="24"/>
    </row>
    <row r="45" spans="2:6" ht="12.75" customHeight="1">
      <c r="B45" s="31" t="s">
        <v>123</v>
      </c>
      <c r="C45" s="107">
        <v>8448</v>
      </c>
      <c r="E45" s="103">
        <v>3041</v>
      </c>
      <c r="F45" s="24"/>
    </row>
    <row r="46" spans="3:7" ht="12.75" customHeight="1">
      <c r="C46" s="106">
        <f>SUM(C41:C45)</f>
        <v>213874</v>
      </c>
      <c r="E46" s="102">
        <f>SUM(E41:E45)</f>
        <v>204832</v>
      </c>
      <c r="F46" s="24"/>
      <c r="G46" s="24"/>
    </row>
    <row r="47" spans="3:6" ht="12.75" customHeight="1">
      <c r="C47" s="106"/>
      <c r="E47" s="102"/>
      <c r="F47" s="24"/>
    </row>
    <row r="48" spans="1:5" ht="12.75" customHeight="1">
      <c r="A48" s="8" t="s">
        <v>200</v>
      </c>
      <c r="C48" s="106">
        <v>14027</v>
      </c>
      <c r="E48" s="102">
        <v>13350</v>
      </c>
    </row>
    <row r="49" spans="1:5" ht="12.75" customHeight="1">
      <c r="A49" s="8" t="s">
        <v>163</v>
      </c>
      <c r="C49" s="106">
        <v>60811</v>
      </c>
      <c r="E49" s="102">
        <f>52582+6634</f>
        <v>59216</v>
      </c>
    </row>
    <row r="50" spans="1:6" ht="12.75" customHeight="1">
      <c r="A50" s="8" t="s">
        <v>164</v>
      </c>
      <c r="C50" s="106">
        <v>0</v>
      </c>
      <c r="E50" s="102">
        <v>339</v>
      </c>
      <c r="F50" s="24"/>
    </row>
    <row r="51" spans="1:5" ht="12.75" customHeight="1">
      <c r="A51" s="8" t="s">
        <v>196</v>
      </c>
      <c r="C51" s="106">
        <v>1580</v>
      </c>
      <c r="E51" s="102">
        <v>2431</v>
      </c>
    </row>
    <row r="52" spans="3:5" ht="12.75" customHeight="1" thickBot="1">
      <c r="C52" s="109">
        <f>SUM(C46:C51)</f>
        <v>290292</v>
      </c>
      <c r="E52" s="110">
        <f>SUM(E46:E51)</f>
        <v>280168</v>
      </c>
    </row>
    <row r="53" spans="3:5" ht="12.75" customHeight="1" thickTop="1">
      <c r="C53" s="106"/>
      <c r="E53" s="102"/>
    </row>
    <row r="54" spans="1:5" ht="12.75" customHeight="1">
      <c r="A54" s="12" t="s">
        <v>136</v>
      </c>
      <c r="C54" s="106"/>
      <c r="E54" s="102"/>
    </row>
    <row r="55" spans="1:6" ht="12.75" customHeight="1">
      <c r="A55" s="8" t="s">
        <v>80</v>
      </c>
      <c r="C55" s="115">
        <v>1.45</v>
      </c>
      <c r="D55" s="13"/>
      <c r="E55" s="114">
        <v>1.37</v>
      </c>
      <c r="F55" s="24"/>
    </row>
    <row r="56" spans="3:6" ht="12.75" customHeight="1">
      <c r="C56" s="132"/>
      <c r="E56" s="131"/>
      <c r="F56" s="138"/>
    </row>
    <row r="57" ht="12.75" customHeight="1">
      <c r="C57" s="139"/>
    </row>
    <row r="59" spans="3:5" ht="12.75" customHeight="1">
      <c r="C59" s="108"/>
      <c r="E59" s="65"/>
    </row>
    <row r="62" ht="12.75" customHeight="1">
      <c r="C62" s="139"/>
    </row>
    <row r="66" ht="12.75" customHeight="1">
      <c r="C66" s="139"/>
    </row>
    <row r="67" ht="12.75" customHeight="1">
      <c r="C67" s="139"/>
    </row>
  </sheetData>
  <printOptions horizontalCentered="1"/>
  <pageMargins left="0" right="0" top="0.5" bottom="0"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F88"/>
  <sheetViews>
    <sheetView workbookViewId="0" topLeftCell="A1">
      <pane xSplit="2" ySplit="7" topLeftCell="C80" activePane="bottomRight" state="frozen"/>
      <selection pane="topLeft" activeCell="B45" sqref="H45"/>
      <selection pane="topRight" activeCell="B45" sqref="H45"/>
      <selection pane="bottomLeft" activeCell="B45" sqref="H45"/>
      <selection pane="bottomRight" activeCell="A66" sqref="A66"/>
    </sheetView>
  </sheetViews>
  <sheetFormatPr defaultColWidth="9.00390625" defaultRowHeight="12.75" customHeight="1"/>
  <cols>
    <col min="1" max="1" width="42.875" style="9" customWidth="1"/>
    <col min="2" max="2" width="4.625" style="9" customWidth="1"/>
    <col min="3" max="3" width="13.50390625" style="32" customWidth="1"/>
    <col min="4" max="4" width="3.625" style="9" customWidth="1"/>
    <col min="5" max="5" width="13.50390625" style="40" customWidth="1"/>
    <col min="6" max="16384" width="9.00390625" style="9" customWidth="1"/>
  </cols>
  <sheetData>
    <row r="1" ht="12.75" customHeight="1">
      <c r="A1" s="8" t="s">
        <v>201</v>
      </c>
    </row>
    <row r="2" ht="12.75" customHeight="1">
      <c r="A2" s="70" t="s">
        <v>61</v>
      </c>
    </row>
    <row r="4" ht="12.75" customHeight="1">
      <c r="A4" s="8" t="s">
        <v>40</v>
      </c>
    </row>
    <row r="5" spans="3:5" ht="12.75" customHeight="1">
      <c r="C5" s="175" t="s">
        <v>99</v>
      </c>
      <c r="D5" s="47"/>
      <c r="E5" s="209" t="s">
        <v>100</v>
      </c>
    </row>
    <row r="6" spans="3:5" ht="12.75" customHeight="1">
      <c r="C6" s="176" t="s">
        <v>28</v>
      </c>
      <c r="D6" s="47"/>
      <c r="E6" s="176" t="s">
        <v>2</v>
      </c>
    </row>
    <row r="7" spans="3:5" ht="12.75" customHeight="1">
      <c r="C7" s="177" t="s">
        <v>173</v>
      </c>
      <c r="D7" s="21"/>
      <c r="E7" s="177" t="s">
        <v>173</v>
      </c>
    </row>
    <row r="8" spans="3:5" ht="12.75" customHeight="1">
      <c r="C8" s="111"/>
      <c r="D8" s="21"/>
      <c r="E8" s="168"/>
    </row>
    <row r="9" spans="1:5" s="25" customFormat="1" ht="12.75" customHeight="1">
      <c r="A9" s="25" t="s">
        <v>41</v>
      </c>
      <c r="C9" s="96">
        <v>14321</v>
      </c>
      <c r="E9" s="43">
        <v>19129</v>
      </c>
    </row>
    <row r="10" spans="3:5" s="25" customFormat="1" ht="12.75" customHeight="1">
      <c r="C10" s="96"/>
      <c r="E10" s="43"/>
    </row>
    <row r="11" spans="1:5" s="25" customFormat="1" ht="12.75" customHeight="1">
      <c r="A11" s="25" t="s">
        <v>101</v>
      </c>
      <c r="C11" s="96"/>
      <c r="E11" s="43"/>
    </row>
    <row r="12" spans="1:5" s="25" customFormat="1" ht="12.75" customHeight="1">
      <c r="A12" s="25" t="s">
        <v>43</v>
      </c>
      <c r="C12" s="96">
        <v>4299</v>
      </c>
      <c r="E12" s="43">
        <f>7661-2012</f>
        <v>5649</v>
      </c>
    </row>
    <row r="13" spans="1:5" s="25" customFormat="1" ht="12.75" customHeight="1">
      <c r="A13" s="25" t="s">
        <v>42</v>
      </c>
      <c r="C13" s="96">
        <v>4104</v>
      </c>
      <c r="E13" s="43">
        <v>12557</v>
      </c>
    </row>
    <row r="14" spans="3:5" s="25" customFormat="1" ht="12.75" customHeight="1">
      <c r="C14" s="96"/>
      <c r="E14" s="43"/>
    </row>
    <row r="15" spans="1:5" s="25" customFormat="1" ht="12.75" customHeight="1">
      <c r="A15" s="25" t="s">
        <v>44</v>
      </c>
      <c r="C15" s="126">
        <f>SUM(C9:C14)</f>
        <v>22724</v>
      </c>
      <c r="E15" s="169">
        <f>SUM(E9:E14)</f>
        <v>37335</v>
      </c>
    </row>
    <row r="16" spans="3:5" s="25" customFormat="1" ht="12.75" customHeight="1">
      <c r="C16" s="96"/>
      <c r="E16" s="43"/>
    </row>
    <row r="17" spans="1:5" s="25" customFormat="1" ht="12.75" customHeight="1">
      <c r="A17" s="25" t="s">
        <v>45</v>
      </c>
      <c r="C17" s="96">
        <v>-1502</v>
      </c>
      <c r="E17" s="43">
        <f>718-16064+7992</f>
        <v>-7354</v>
      </c>
    </row>
    <row r="18" spans="1:5" s="25" customFormat="1" ht="12.75" customHeight="1">
      <c r="A18" s="25" t="s">
        <v>46</v>
      </c>
      <c r="C18" s="96">
        <v>-12466</v>
      </c>
      <c r="E18" s="43">
        <v>34284</v>
      </c>
    </row>
    <row r="19" spans="1:5" s="25" customFormat="1" ht="12.75" customHeight="1">
      <c r="A19" s="25" t="s">
        <v>47</v>
      </c>
      <c r="C19" s="96">
        <v>-11130</v>
      </c>
      <c r="E19" s="43">
        <f>-18511-26</f>
        <v>-18537</v>
      </c>
    </row>
    <row r="20" spans="3:5" s="25" customFormat="1" ht="12.75" customHeight="1">
      <c r="C20" s="127"/>
      <c r="E20" s="112"/>
    </row>
    <row r="21" spans="1:6" s="25" customFormat="1" ht="12.75" customHeight="1">
      <c r="A21" s="25" t="s">
        <v>225</v>
      </c>
      <c r="C21" s="128">
        <f>SUM(C15:C20)</f>
        <v>-2374</v>
      </c>
      <c r="E21" s="170">
        <f>SUM(E15:E20)</f>
        <v>45728</v>
      </c>
      <c r="F21" s="22"/>
    </row>
    <row r="22" spans="3:5" s="25" customFormat="1" ht="12.75" customHeight="1">
      <c r="C22" s="96"/>
      <c r="E22" s="43"/>
    </row>
    <row r="23" spans="1:5" s="25" customFormat="1" ht="12.75" customHeight="1">
      <c r="A23" s="25" t="s">
        <v>187</v>
      </c>
      <c r="C23" s="96">
        <v>-3910</v>
      </c>
      <c r="E23" s="43">
        <v>-5112</v>
      </c>
    </row>
    <row r="24" spans="1:5" s="25" customFormat="1" ht="12.75" customHeight="1">
      <c r="A24" s="25" t="s">
        <v>188</v>
      </c>
      <c r="C24" s="96">
        <v>1546</v>
      </c>
      <c r="E24" s="43">
        <v>2012</v>
      </c>
    </row>
    <row r="25" spans="1:5" s="25" customFormat="1" ht="12.75" customHeight="1">
      <c r="A25" s="25" t="s">
        <v>19</v>
      </c>
      <c r="C25" s="96">
        <v>-5756</v>
      </c>
      <c r="E25" s="43">
        <v>-10700</v>
      </c>
    </row>
    <row r="26" spans="3:5" s="25" customFormat="1" ht="12.75" customHeight="1">
      <c r="C26" s="96"/>
      <c r="E26" s="43"/>
    </row>
    <row r="27" spans="1:5" s="26" customFormat="1" ht="12.75" customHeight="1">
      <c r="A27" s="26" t="s">
        <v>226</v>
      </c>
      <c r="C27" s="129">
        <f>SUM(C21:C26)</f>
        <v>-10494</v>
      </c>
      <c r="E27" s="171">
        <f>SUM(E21:E26)</f>
        <v>31928</v>
      </c>
    </row>
    <row r="28" spans="3:5" s="25" customFormat="1" ht="12.75" customHeight="1">
      <c r="C28" s="96"/>
      <c r="E28" s="43"/>
    </row>
    <row r="29" spans="1:5" s="25" customFormat="1" ht="12.75" customHeight="1">
      <c r="A29" s="25" t="s">
        <v>20</v>
      </c>
      <c r="C29" s="96"/>
      <c r="E29" s="43"/>
    </row>
    <row r="30" spans="1:5" s="25" customFormat="1" ht="12.75" customHeight="1">
      <c r="A30" s="25" t="s">
        <v>75</v>
      </c>
      <c r="C30" s="96">
        <v>12352</v>
      </c>
      <c r="E30" s="43">
        <v>3807</v>
      </c>
    </row>
    <row r="31" spans="1:5" s="25" customFormat="1" ht="12.75" customHeight="1">
      <c r="A31" s="25" t="s">
        <v>76</v>
      </c>
      <c r="C31" s="96">
        <v>-10895</v>
      </c>
      <c r="E31" s="43">
        <f>-5309+908</f>
        <v>-4401</v>
      </c>
    </row>
    <row r="32" spans="1:5" s="25" customFormat="1" ht="12.75" customHeight="1">
      <c r="A32" s="25" t="s">
        <v>24</v>
      </c>
      <c r="C32" s="96">
        <v>24</v>
      </c>
      <c r="E32" s="43">
        <v>0</v>
      </c>
    </row>
    <row r="33" spans="1:5" s="25" customFormat="1" ht="12.75" customHeight="1">
      <c r="A33" s="25" t="s">
        <v>26</v>
      </c>
      <c r="C33" s="96">
        <v>187</v>
      </c>
      <c r="E33" s="43">
        <v>0</v>
      </c>
    </row>
    <row r="34" spans="1:5" s="25" customFormat="1" ht="12.75" customHeight="1">
      <c r="A34" s="46"/>
      <c r="C34" s="96"/>
      <c r="E34" s="43"/>
    </row>
    <row r="35" spans="1:5" s="26" customFormat="1" ht="12.75" customHeight="1">
      <c r="A35" s="26" t="s">
        <v>227</v>
      </c>
      <c r="C35" s="129">
        <f>SUM(C30:C34)</f>
        <v>1668</v>
      </c>
      <c r="E35" s="171">
        <f>SUM(E30:E34)</f>
        <v>-594</v>
      </c>
    </row>
    <row r="36" spans="1:5" s="25" customFormat="1" ht="12.75" customHeight="1">
      <c r="A36" s="46"/>
      <c r="C36" s="96"/>
      <c r="E36" s="43"/>
    </row>
    <row r="37" spans="1:5" s="25" customFormat="1" ht="12.75" customHeight="1">
      <c r="A37" s="25" t="s">
        <v>21</v>
      </c>
      <c r="C37" s="96"/>
      <c r="E37" s="43"/>
    </row>
    <row r="38" spans="1:5" s="25" customFormat="1" ht="12.75" customHeight="1">
      <c r="A38" s="25" t="s">
        <v>83</v>
      </c>
      <c r="C38" s="96">
        <v>-3087</v>
      </c>
      <c r="E38" s="43">
        <v>-2902</v>
      </c>
    </row>
    <row r="39" spans="1:5" s="25" customFormat="1" ht="12.75" customHeight="1">
      <c r="A39" s="25" t="s">
        <v>48</v>
      </c>
      <c r="C39" s="96">
        <v>5690</v>
      </c>
      <c r="E39" s="43">
        <f>-4322+2558-12374+755</f>
        <v>-13383</v>
      </c>
    </row>
    <row r="40" spans="1:5" s="25" customFormat="1" ht="12.75" customHeight="1">
      <c r="A40" s="25" t="s">
        <v>82</v>
      </c>
      <c r="C40" s="96">
        <v>0</v>
      </c>
      <c r="E40" s="43">
        <v>50</v>
      </c>
    </row>
    <row r="41" spans="1:5" s="25" customFormat="1" ht="12.75" customHeight="1">
      <c r="A41" s="25" t="s">
        <v>137</v>
      </c>
      <c r="C41" s="96">
        <v>-3071</v>
      </c>
      <c r="E41" s="43">
        <v>-5117</v>
      </c>
    </row>
    <row r="42" spans="1:5" s="25" customFormat="1" ht="12.75" customHeight="1">
      <c r="A42" s="25" t="s">
        <v>138</v>
      </c>
      <c r="C42" s="96">
        <v>-1512</v>
      </c>
      <c r="E42" s="43">
        <v>-3240</v>
      </c>
    </row>
    <row r="43" spans="3:5" s="25" customFormat="1" ht="12.75" customHeight="1">
      <c r="C43" s="96"/>
      <c r="E43" s="43"/>
    </row>
    <row r="44" spans="1:5" s="26" customFormat="1" ht="12.75" customHeight="1">
      <c r="A44" s="26" t="s">
        <v>228</v>
      </c>
      <c r="C44" s="129">
        <f>SUM(C38:C43)</f>
        <v>-1980</v>
      </c>
      <c r="E44" s="171">
        <f>SUM(E38:E43)</f>
        <v>-24592</v>
      </c>
    </row>
    <row r="45" spans="3:5" s="25" customFormat="1" ht="12.75" customHeight="1">
      <c r="C45" s="96"/>
      <c r="E45" s="43"/>
    </row>
    <row r="46" spans="1:5" s="25" customFormat="1" ht="12.75" customHeight="1">
      <c r="A46" s="25" t="s">
        <v>50</v>
      </c>
      <c r="C46" s="96">
        <f>+C27+C35+C44</f>
        <v>-10806</v>
      </c>
      <c r="E46" s="43">
        <f>+E27+E35+E44</f>
        <v>6742</v>
      </c>
    </row>
    <row r="47" spans="3:5" s="25" customFormat="1" ht="12.75" customHeight="1">
      <c r="C47" s="96"/>
      <c r="E47" s="43"/>
    </row>
    <row r="48" spans="1:5" s="25" customFormat="1" ht="12.75" customHeight="1">
      <c r="A48" s="25" t="s">
        <v>49</v>
      </c>
      <c r="C48" s="96">
        <v>4019</v>
      </c>
      <c r="E48" s="43">
        <v>-1074</v>
      </c>
    </row>
    <row r="49" spans="3:5" s="25" customFormat="1" ht="12.75" customHeight="1">
      <c r="C49" s="96"/>
      <c r="E49" s="43"/>
    </row>
    <row r="50" spans="1:5" s="25" customFormat="1" ht="12.75" customHeight="1">
      <c r="A50" s="25" t="s">
        <v>51</v>
      </c>
      <c r="C50" s="96">
        <f>264-989</f>
        <v>-725</v>
      </c>
      <c r="E50" s="43">
        <v>-1649</v>
      </c>
    </row>
    <row r="51" spans="3:6" s="25" customFormat="1" ht="12.75" customHeight="1">
      <c r="C51" s="96"/>
      <c r="E51" s="43"/>
      <c r="F51" s="133"/>
    </row>
    <row r="52" spans="1:6" s="25" customFormat="1" ht="12.75" customHeight="1" thickBot="1">
      <c r="A52" s="25" t="s">
        <v>224</v>
      </c>
      <c r="C52" s="137">
        <f>SUM(C46:C50)</f>
        <v>-7512</v>
      </c>
      <c r="E52" s="165">
        <f>SUM(E46:E50)</f>
        <v>4019</v>
      </c>
      <c r="F52" s="133"/>
    </row>
    <row r="53" spans="3:6" s="25" customFormat="1" ht="12.75" customHeight="1" thickTop="1">
      <c r="C53" s="96"/>
      <c r="E53" s="43"/>
      <c r="F53" s="133"/>
    </row>
    <row r="54" ht="12.75" customHeight="1">
      <c r="A54" s="8" t="str">
        <f>+A1</f>
        <v>MITRAJAYA HOLDINGS BERHAD (268257-T)</v>
      </c>
    </row>
    <row r="55" ht="12.75" customHeight="1">
      <c r="A55" s="8" t="str">
        <f>+A2</f>
        <v>INTERIM FINANCIAL REPORT FOR THE PERIOD ENDED 31 DECEMBER 2004</v>
      </c>
    </row>
    <row r="57" ht="12.75" customHeight="1">
      <c r="A57" s="8" t="s">
        <v>114</v>
      </c>
    </row>
    <row r="58" ht="12.75" customHeight="1">
      <c r="A58" s="8"/>
    </row>
    <row r="59" spans="1:6" s="25" customFormat="1" ht="12.75" customHeight="1">
      <c r="A59" s="26" t="s">
        <v>77</v>
      </c>
      <c r="C59" s="96"/>
      <c r="E59" s="43"/>
      <c r="F59" s="134"/>
    </row>
    <row r="60" spans="3:5" s="25" customFormat="1" ht="12.75" customHeight="1">
      <c r="C60" s="96"/>
      <c r="E60" s="43"/>
    </row>
    <row r="61" spans="1:5" s="25" customFormat="1" ht="12.75" customHeight="1">
      <c r="A61" s="9" t="s">
        <v>74</v>
      </c>
      <c r="C61" s="96">
        <v>49571</v>
      </c>
      <c r="E61" s="43">
        <v>44773</v>
      </c>
    </row>
    <row r="62" spans="1:5" s="25" customFormat="1" ht="12.75" customHeight="1">
      <c r="A62" s="25" t="s">
        <v>22</v>
      </c>
      <c r="C62" s="96">
        <v>3342</v>
      </c>
      <c r="E62" s="43">
        <v>9765</v>
      </c>
    </row>
    <row r="63" spans="1:5" s="25" customFormat="1" ht="12.75" customHeight="1">
      <c r="A63" s="25" t="s">
        <v>23</v>
      </c>
      <c r="C63" s="127">
        <v>-11549</v>
      </c>
      <c r="E63" s="112">
        <v>-6109</v>
      </c>
    </row>
    <row r="64" spans="3:5" s="25" customFormat="1" ht="12.75" customHeight="1">
      <c r="C64" s="96">
        <f>SUM(C61:C63)</f>
        <v>41364</v>
      </c>
      <c r="E64" s="43">
        <f>SUM(E61:E63)</f>
        <v>48429</v>
      </c>
    </row>
    <row r="65" spans="1:5" s="25" customFormat="1" ht="12.75" customHeight="1">
      <c r="A65" s="25" t="s">
        <v>111</v>
      </c>
      <c r="C65" s="96"/>
      <c r="E65" s="43"/>
    </row>
    <row r="66" spans="1:5" s="25" customFormat="1" ht="12.75" customHeight="1">
      <c r="A66" s="135" t="s">
        <v>112</v>
      </c>
      <c r="C66" s="96"/>
      <c r="E66" s="43"/>
    </row>
    <row r="67" spans="1:5" s="25" customFormat="1" ht="12.75" customHeight="1">
      <c r="A67" s="135" t="s">
        <v>113</v>
      </c>
      <c r="C67" s="96">
        <v>-48876</v>
      </c>
      <c r="E67" s="43">
        <f>-20167-23255</f>
        <v>-43422</v>
      </c>
    </row>
    <row r="68" spans="1:5" s="25" customFormat="1" ht="12.75" customHeight="1">
      <c r="A68" s="136" t="s">
        <v>25</v>
      </c>
      <c r="C68" s="96">
        <v>0</v>
      </c>
      <c r="E68" s="43">
        <v>-988</v>
      </c>
    </row>
    <row r="69" spans="3:5" s="25" customFormat="1" ht="12.75" customHeight="1" thickBot="1">
      <c r="C69" s="137">
        <f>SUM(C64:C68)</f>
        <v>-7512</v>
      </c>
      <c r="E69" s="165">
        <f>SUM(E64:E68)</f>
        <v>4019</v>
      </c>
    </row>
    <row r="70" spans="3:5" s="25" customFormat="1" ht="12.75" customHeight="1" thickTop="1">
      <c r="C70" s="29"/>
      <c r="E70" s="5"/>
    </row>
    <row r="71" spans="3:5" s="25" customFormat="1" ht="12.75" customHeight="1">
      <c r="C71" s="29"/>
      <c r="E71" s="5"/>
    </row>
    <row r="72" spans="3:5" s="25" customFormat="1" ht="12.75" customHeight="1">
      <c r="C72" s="29"/>
      <c r="E72" s="5"/>
    </row>
    <row r="73" spans="3:5" s="25" customFormat="1" ht="12.75" customHeight="1">
      <c r="C73" s="29"/>
      <c r="E73" s="5"/>
    </row>
    <row r="74" spans="3:5" s="25" customFormat="1" ht="12.75" customHeight="1">
      <c r="C74" s="111"/>
      <c r="E74" s="168"/>
    </row>
    <row r="75" spans="3:5" s="25" customFormat="1" ht="12.75" customHeight="1">
      <c r="C75" s="29"/>
      <c r="E75" s="168"/>
    </row>
    <row r="76" spans="3:5" s="25" customFormat="1" ht="12.75" customHeight="1">
      <c r="C76" s="29" t="s">
        <v>162</v>
      </c>
      <c r="E76" s="5"/>
    </row>
    <row r="77" spans="3:5" s="25" customFormat="1" ht="12.75" customHeight="1">
      <c r="C77" s="29"/>
      <c r="E77" s="5"/>
    </row>
    <row r="78" spans="3:5" s="25" customFormat="1" ht="12.75" customHeight="1">
      <c r="C78" s="29"/>
      <c r="E78" s="5"/>
    </row>
    <row r="79" spans="3:5" s="25" customFormat="1" ht="12.75" customHeight="1">
      <c r="C79" s="29"/>
      <c r="E79" s="5"/>
    </row>
    <row r="80" spans="3:5" s="25" customFormat="1" ht="12.75" customHeight="1">
      <c r="C80" s="29"/>
      <c r="E80" s="5"/>
    </row>
    <row r="81" spans="3:5" s="25" customFormat="1" ht="12.75" customHeight="1">
      <c r="C81" s="29"/>
      <c r="E81" s="5"/>
    </row>
    <row r="82" spans="3:5" s="25" customFormat="1" ht="12.75" customHeight="1">
      <c r="C82" s="29"/>
      <c r="E82" s="5"/>
    </row>
    <row r="83" spans="3:5" s="25" customFormat="1" ht="12.75" customHeight="1">
      <c r="C83" s="29"/>
      <c r="E83" s="5"/>
    </row>
    <row r="84" spans="3:5" s="25" customFormat="1" ht="12.75" customHeight="1">
      <c r="C84" s="29"/>
      <c r="E84" s="5"/>
    </row>
    <row r="85" ht="12.75" customHeight="1">
      <c r="E85" s="5"/>
    </row>
    <row r="87" ht="12.75" customHeight="1">
      <c r="C87" s="108"/>
    </row>
    <row r="88" ht="12.75" customHeight="1">
      <c r="E88" s="65"/>
    </row>
  </sheetData>
  <printOptions horizontalCentered="1"/>
  <pageMargins left="0.5" right="0" top="0.5" bottom="0" header="0" footer="0"/>
  <pageSetup horizontalDpi="600" verticalDpi="600" orientation="portrait" paperSize="9" r:id="rId2"/>
  <rowBreaks count="1" manualBreakCount="1">
    <brk id="53"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J36"/>
  <sheetViews>
    <sheetView view="pageBreakPreview" zoomScale="60" workbookViewId="0" topLeftCell="A1">
      <pane xSplit="2" ySplit="9" topLeftCell="C10" activePane="bottomRight" state="frozen"/>
      <selection pane="topLeft" activeCell="B45" sqref="H45"/>
      <selection pane="topRight" activeCell="B45" sqref="H45"/>
      <selection pane="bottomLeft" activeCell="B45" sqref="H45"/>
      <selection pane="bottomRight" activeCell="B45" sqref="H45"/>
    </sheetView>
  </sheetViews>
  <sheetFormatPr defaultColWidth="9.00390625" defaultRowHeight="12.75" customHeight="1"/>
  <cols>
    <col min="1" max="1" width="32.125" style="9" customWidth="1"/>
    <col min="2" max="2" width="2.625" style="9" customWidth="1"/>
    <col min="3" max="3" width="13.625" style="9" customWidth="1"/>
    <col min="4" max="4" width="1.625" style="9" customWidth="1"/>
    <col min="5" max="5" width="13.625" style="9" customWidth="1"/>
    <col min="6" max="6" width="1.625" style="9" customWidth="1"/>
    <col min="7" max="7" width="13.625" style="9" customWidth="1"/>
    <col min="8" max="8" width="1.625" style="9" customWidth="1"/>
    <col min="9" max="9" width="13.625" style="9" customWidth="1"/>
    <col min="10" max="16384" width="9.00390625" style="9" customWidth="1"/>
  </cols>
  <sheetData>
    <row r="1" spans="1:4" ht="12.75" customHeight="1">
      <c r="A1" s="8" t="s">
        <v>201</v>
      </c>
      <c r="B1" s="70"/>
      <c r="D1" s="3"/>
    </row>
    <row r="2" spans="1:4" ht="12.75" customHeight="1">
      <c r="A2" s="70" t="s">
        <v>61</v>
      </c>
      <c r="B2" s="70"/>
      <c r="D2" s="3"/>
    </row>
    <row r="3" ht="12.75" customHeight="1">
      <c r="D3" s="3"/>
    </row>
    <row r="4" spans="1:2" ht="12.75" customHeight="1">
      <c r="A4" s="8" t="s">
        <v>78</v>
      </c>
      <c r="B4" s="8"/>
    </row>
    <row r="6" spans="3:9" ht="12.75" customHeight="1">
      <c r="C6" s="14"/>
      <c r="D6" s="14"/>
      <c r="E6" s="14" t="s">
        <v>167</v>
      </c>
      <c r="F6" s="14"/>
      <c r="G6" s="28"/>
      <c r="H6" s="14"/>
      <c r="I6" s="14"/>
    </row>
    <row r="7" spans="3:9" ht="12.75" customHeight="1">
      <c r="C7" s="14" t="s">
        <v>54</v>
      </c>
      <c r="D7" s="14"/>
      <c r="E7" s="14" t="s">
        <v>55</v>
      </c>
      <c r="F7" s="14"/>
      <c r="G7" s="14" t="s">
        <v>165</v>
      </c>
      <c r="H7" s="14"/>
      <c r="I7" s="14"/>
    </row>
    <row r="8" spans="3:9" ht="12.75" customHeight="1">
      <c r="C8" s="14" t="s">
        <v>166</v>
      </c>
      <c r="D8" s="14"/>
      <c r="E8" s="14" t="s">
        <v>166</v>
      </c>
      <c r="F8" s="14"/>
      <c r="G8" s="14" t="s">
        <v>56</v>
      </c>
      <c r="H8" s="14"/>
      <c r="I8" s="14" t="s">
        <v>169</v>
      </c>
    </row>
    <row r="9" spans="3:9" ht="12.75" customHeight="1">
      <c r="C9" s="14" t="s">
        <v>173</v>
      </c>
      <c r="D9" s="14"/>
      <c r="E9" s="14" t="s">
        <v>173</v>
      </c>
      <c r="F9" s="14"/>
      <c r="G9" s="14" t="s">
        <v>173</v>
      </c>
      <c r="H9" s="14"/>
      <c r="I9" s="14" t="s">
        <v>173</v>
      </c>
    </row>
    <row r="10" spans="3:9" ht="12.75" customHeight="1">
      <c r="C10" s="14"/>
      <c r="D10" s="14"/>
      <c r="E10" s="14"/>
      <c r="F10" s="14"/>
      <c r="G10" s="14"/>
      <c r="H10" s="14"/>
      <c r="I10" s="14"/>
    </row>
    <row r="11" spans="1:9" ht="12.75" customHeight="1">
      <c r="A11" s="140" t="s">
        <v>62</v>
      </c>
      <c r="C11" s="6"/>
      <c r="E11" s="6"/>
      <c r="G11" s="6"/>
      <c r="I11" s="6"/>
    </row>
    <row r="12" spans="1:9" ht="12.75" customHeight="1">
      <c r="A12" s="9" t="s">
        <v>12</v>
      </c>
      <c r="C12" s="58">
        <v>142150</v>
      </c>
      <c r="E12" s="58">
        <v>15364</v>
      </c>
      <c r="G12" s="58">
        <v>47318</v>
      </c>
      <c r="I12" s="58">
        <f>SUM(C12:H12)</f>
        <v>204832</v>
      </c>
    </row>
    <row r="13" spans="3:9" ht="12.75" customHeight="1">
      <c r="C13" s="58"/>
      <c r="E13" s="58"/>
      <c r="G13" s="58"/>
      <c r="I13" s="58"/>
    </row>
    <row r="14" spans="1:9" ht="12.75" customHeight="1">
      <c r="A14" s="9" t="s">
        <v>91</v>
      </c>
      <c r="C14" s="59">
        <v>0</v>
      </c>
      <c r="D14" s="17"/>
      <c r="E14" s="59">
        <f>8448-3041</f>
        <v>5407</v>
      </c>
      <c r="F14" s="17"/>
      <c r="G14" s="66">
        <v>6706</v>
      </c>
      <c r="H14" s="17"/>
      <c r="I14" s="58">
        <f>SUM(C14:H14)</f>
        <v>12113</v>
      </c>
    </row>
    <row r="15" spans="3:9" ht="12.75" customHeight="1">
      <c r="C15" s="59"/>
      <c r="D15" s="17"/>
      <c r="E15" s="59"/>
      <c r="F15" s="17"/>
      <c r="G15" s="66"/>
      <c r="H15" s="17"/>
      <c r="I15" s="58"/>
    </row>
    <row r="16" spans="1:9" ht="12.75" customHeight="1">
      <c r="A16" s="9" t="s">
        <v>199</v>
      </c>
      <c r="C16" s="59"/>
      <c r="D16" s="17"/>
      <c r="E16" s="59"/>
      <c r="F16" s="17"/>
      <c r="G16" s="66">
        <v>-3071</v>
      </c>
      <c r="H16" s="17"/>
      <c r="I16" s="58">
        <f>SUM(C16:H16)</f>
        <v>-3071</v>
      </c>
    </row>
    <row r="17" spans="3:9" ht="12.75" customHeight="1">
      <c r="C17" s="61"/>
      <c r="D17" s="17"/>
      <c r="E17" s="61"/>
      <c r="F17" s="17"/>
      <c r="G17" s="61"/>
      <c r="H17" s="17"/>
      <c r="I17" s="61"/>
    </row>
    <row r="18" spans="1:9" ht="12.75" customHeight="1">
      <c r="A18" s="17"/>
      <c r="B18" s="17"/>
      <c r="C18" s="60"/>
      <c r="D18" s="17"/>
      <c r="E18" s="60"/>
      <c r="F18" s="17"/>
      <c r="G18" s="60"/>
      <c r="H18" s="17"/>
      <c r="I18" s="60"/>
    </row>
    <row r="19" spans="1:9" ht="12.75" customHeight="1" thickBot="1">
      <c r="A19" s="17" t="s">
        <v>63</v>
      </c>
      <c r="B19" s="17"/>
      <c r="C19" s="62">
        <f>SUM(C12:C18)</f>
        <v>142150</v>
      </c>
      <c r="D19" s="17"/>
      <c r="E19" s="62">
        <f>SUM(E12:E18)</f>
        <v>20771</v>
      </c>
      <c r="F19" s="17"/>
      <c r="G19" s="62">
        <f>SUM(G12:G17)</f>
        <v>50953</v>
      </c>
      <c r="H19" s="63"/>
      <c r="I19" s="62">
        <f>SUM(I12:I17)</f>
        <v>213874</v>
      </c>
    </row>
    <row r="20" spans="3:9" ht="12.75" customHeight="1" thickTop="1">
      <c r="C20" s="58"/>
      <c r="E20" s="58"/>
      <c r="G20" s="58"/>
      <c r="I20" s="164"/>
    </row>
    <row r="21" spans="1:9" ht="12.75" customHeight="1">
      <c r="A21" s="140" t="s">
        <v>64</v>
      </c>
      <c r="C21" s="6"/>
      <c r="E21" s="6"/>
      <c r="G21" s="162"/>
      <c r="I21" s="6"/>
    </row>
    <row r="22" spans="1:9" ht="12.75" customHeight="1">
      <c r="A22" s="9" t="s">
        <v>3</v>
      </c>
      <c r="C22" s="58">
        <v>142150</v>
      </c>
      <c r="E22" s="58">
        <v>10677</v>
      </c>
      <c r="G22" s="58">
        <v>39169</v>
      </c>
      <c r="I22" s="58">
        <f>SUM(C22:H22)</f>
        <v>191996</v>
      </c>
    </row>
    <row r="23" spans="1:9" ht="12.75" customHeight="1">
      <c r="A23" s="9" t="s">
        <v>13</v>
      </c>
      <c r="C23" s="163">
        <v>0</v>
      </c>
      <c r="D23" s="113"/>
      <c r="E23" s="163">
        <v>0</v>
      </c>
      <c r="F23" s="113"/>
      <c r="G23" s="163">
        <v>3619</v>
      </c>
      <c r="H23" s="113"/>
      <c r="I23" s="163">
        <f>SUM(C23:H23)</f>
        <v>3619</v>
      </c>
    </row>
    <row r="24" spans="1:9" ht="12.75" customHeight="1">
      <c r="A24" s="9" t="s">
        <v>15</v>
      </c>
      <c r="C24" s="58">
        <f>+C22+C23</f>
        <v>142150</v>
      </c>
      <c r="E24" s="58">
        <f>+E22+E23</f>
        <v>10677</v>
      </c>
      <c r="G24" s="58">
        <f>+G22+G23</f>
        <v>42788</v>
      </c>
      <c r="I24" s="58">
        <f>+I22+I23</f>
        <v>195615</v>
      </c>
    </row>
    <row r="25" spans="3:9" ht="12.75" customHeight="1">
      <c r="C25" s="58"/>
      <c r="E25" s="58"/>
      <c r="G25" s="58"/>
      <c r="I25" s="58"/>
    </row>
    <row r="26" spans="1:9" ht="12.75" customHeight="1">
      <c r="A26" s="9" t="s">
        <v>91</v>
      </c>
      <c r="C26" s="59">
        <v>0</v>
      </c>
      <c r="D26" s="17"/>
      <c r="E26" s="59">
        <v>4687</v>
      </c>
      <c r="F26" s="17"/>
      <c r="G26" s="66">
        <v>9647</v>
      </c>
      <c r="H26" s="17"/>
      <c r="I26" s="58">
        <f>SUM(C26:H26)</f>
        <v>14334</v>
      </c>
    </row>
    <row r="27" spans="3:9" ht="12.75" customHeight="1">
      <c r="C27" s="59"/>
      <c r="D27" s="17"/>
      <c r="E27" s="59"/>
      <c r="F27" s="17"/>
      <c r="G27" s="66"/>
      <c r="H27" s="17"/>
      <c r="I27" s="58"/>
    </row>
    <row r="28" spans="1:9" ht="12.75" customHeight="1">
      <c r="A28" s="9" t="s">
        <v>6</v>
      </c>
      <c r="C28" s="59">
        <v>0</v>
      </c>
      <c r="D28" s="17"/>
      <c r="E28" s="59">
        <v>0</v>
      </c>
      <c r="F28" s="17"/>
      <c r="G28" s="66">
        <v>-5117</v>
      </c>
      <c r="H28" s="17"/>
      <c r="I28" s="58">
        <f>SUM(C28:H28)</f>
        <v>-5117</v>
      </c>
    </row>
    <row r="29" spans="3:9" ht="12.75" customHeight="1">
      <c r="C29" s="61"/>
      <c r="D29" s="17"/>
      <c r="E29" s="61"/>
      <c r="F29" s="17"/>
      <c r="G29" s="61"/>
      <c r="H29" s="17"/>
      <c r="I29" s="61"/>
    </row>
    <row r="30" spans="1:9" ht="12.75" customHeight="1">
      <c r="A30" s="17"/>
      <c r="B30" s="17"/>
      <c r="C30" s="60"/>
      <c r="D30" s="17"/>
      <c r="E30" s="60"/>
      <c r="F30" s="17"/>
      <c r="G30" s="60"/>
      <c r="H30" s="17"/>
      <c r="I30" s="60"/>
    </row>
    <row r="31" spans="1:10" ht="12.75" customHeight="1" thickBot="1">
      <c r="A31" s="17" t="s">
        <v>65</v>
      </c>
      <c r="B31" s="17"/>
      <c r="C31" s="62">
        <f>SUM(C24:C30)</f>
        <v>142150</v>
      </c>
      <c r="D31" s="17"/>
      <c r="E31" s="62">
        <f>SUM(E24:E30)</f>
        <v>15364</v>
      </c>
      <c r="F31" s="17"/>
      <c r="G31" s="62">
        <f>SUM(G24:G30)</f>
        <v>47318</v>
      </c>
      <c r="H31" s="63"/>
      <c r="I31" s="62">
        <f>SUM(I24:I30)</f>
        <v>204832</v>
      </c>
      <c r="J31" s="164"/>
    </row>
    <row r="32" spans="3:9" ht="12.75" customHeight="1" thickTop="1">
      <c r="C32" s="58"/>
      <c r="E32" s="58"/>
      <c r="G32" s="58"/>
      <c r="I32" s="164"/>
    </row>
    <row r="33" spans="3:7" ht="12.75" customHeight="1">
      <c r="C33" s="58"/>
      <c r="E33" s="58"/>
      <c r="G33" s="58"/>
    </row>
    <row r="34" spans="3:7" ht="12.75" customHeight="1">
      <c r="C34" s="58"/>
      <c r="E34" s="58"/>
      <c r="G34" s="58"/>
    </row>
    <row r="35" spans="3:7" ht="12.75" customHeight="1">
      <c r="C35" s="58"/>
      <c r="E35" s="58"/>
      <c r="G35" s="58"/>
    </row>
    <row r="36" spans="3:7" ht="12.75" customHeight="1">
      <c r="C36" s="58"/>
      <c r="E36" s="58"/>
      <c r="G36" s="58"/>
    </row>
  </sheetData>
  <printOptions/>
  <pageMargins left="0.5" right="0.25" top="1" bottom="1" header="0.5" footer="0.5"/>
  <pageSetup fitToHeight="1" fitToWidth="1"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I19"/>
  <sheetViews>
    <sheetView workbookViewId="0" topLeftCell="A1">
      <pane xSplit="2" ySplit="8" topLeftCell="F9" activePane="bottomRight" state="frozen"/>
      <selection pane="topLeft" activeCell="B45" sqref="H45"/>
      <selection pane="topRight" activeCell="B45" sqref="H45"/>
      <selection pane="bottomLeft" activeCell="B45" sqref="H45"/>
      <selection pane="bottomRight" activeCell="B3" sqref="B3"/>
    </sheetView>
  </sheetViews>
  <sheetFormatPr defaultColWidth="9.00390625" defaultRowHeight="13.5" customHeight="1"/>
  <cols>
    <col min="1" max="1" width="3.25390625" style="3" customWidth="1"/>
    <col min="2" max="2" width="38.50390625" style="3" customWidth="1"/>
    <col min="3" max="7" width="13.625" style="3" customWidth="1"/>
    <col min="8" max="8" width="14.50390625" style="3" customWidth="1"/>
    <col min="9" max="9" width="13.625" style="3" customWidth="1"/>
    <col min="10" max="10" width="10.125" style="3" bestFit="1" customWidth="1"/>
    <col min="11" max="16384" width="9.00390625" style="3" customWidth="1"/>
  </cols>
  <sheetData>
    <row r="1" spans="1:2" ht="13.5" customHeight="1">
      <c r="A1" s="45">
        <v>8</v>
      </c>
      <c r="B1" s="10" t="s">
        <v>134</v>
      </c>
    </row>
    <row r="2" spans="1:2" ht="13.5" customHeight="1">
      <c r="A2" s="44"/>
      <c r="B2" s="10"/>
    </row>
    <row r="3" spans="1:2" ht="13.5" customHeight="1">
      <c r="A3" s="44"/>
      <c r="B3" s="3" t="s">
        <v>155</v>
      </c>
    </row>
    <row r="4" ht="13.5" customHeight="1">
      <c r="A4" s="10"/>
    </row>
    <row r="5" spans="1:2" ht="13.5" customHeight="1">
      <c r="A5" s="10"/>
      <c r="B5" s="10" t="s">
        <v>216</v>
      </c>
    </row>
    <row r="6" spans="3:9" s="10" customFormat="1" ht="13.5" customHeight="1">
      <c r="C6" s="218" t="s">
        <v>172</v>
      </c>
      <c r="D6" s="218" t="s">
        <v>170</v>
      </c>
      <c r="E6" s="218" t="s">
        <v>171</v>
      </c>
      <c r="F6" s="218" t="s">
        <v>223</v>
      </c>
      <c r="G6" s="218" t="s">
        <v>27</v>
      </c>
      <c r="H6" s="218" t="s">
        <v>106</v>
      </c>
      <c r="I6" s="218" t="s">
        <v>107</v>
      </c>
    </row>
    <row r="7" spans="3:9" s="10" customFormat="1" ht="13.5" customHeight="1">
      <c r="C7" s="218"/>
      <c r="D7" s="218"/>
      <c r="E7" s="218"/>
      <c r="F7" s="218"/>
      <c r="G7" s="218"/>
      <c r="H7" s="218"/>
      <c r="I7" s="218"/>
    </row>
    <row r="8" spans="3:9" s="10" customFormat="1" ht="13.5" customHeight="1">
      <c r="C8" s="15" t="s">
        <v>153</v>
      </c>
      <c r="D8" s="15" t="s">
        <v>153</v>
      </c>
      <c r="E8" s="15" t="s">
        <v>153</v>
      </c>
      <c r="F8" s="15" t="s">
        <v>153</v>
      </c>
      <c r="G8" s="15" t="s">
        <v>153</v>
      </c>
      <c r="H8" s="15" t="s">
        <v>153</v>
      </c>
      <c r="I8" s="15" t="s">
        <v>153</v>
      </c>
    </row>
    <row r="9" spans="3:9" s="10" customFormat="1" ht="13.5" customHeight="1">
      <c r="C9" s="15"/>
      <c r="D9" s="15"/>
      <c r="E9" s="15"/>
      <c r="F9" s="15"/>
      <c r="G9" s="15"/>
      <c r="H9" s="15"/>
      <c r="I9" s="15"/>
    </row>
    <row r="10" spans="2:9" ht="13.5" customHeight="1">
      <c r="B10" s="10" t="s">
        <v>108</v>
      </c>
      <c r="C10" s="3">
        <v>157859062</v>
      </c>
      <c r="D10" s="3">
        <v>46812496</v>
      </c>
      <c r="E10" s="3">
        <v>15806219</v>
      </c>
      <c r="F10" s="3">
        <v>12134686</v>
      </c>
      <c r="G10" s="3">
        <v>1224294</v>
      </c>
      <c r="I10" s="3">
        <f>SUM(C10:H10)</f>
        <v>233836757</v>
      </c>
    </row>
    <row r="12" ht="13.5" customHeight="1">
      <c r="B12" s="10" t="s">
        <v>109</v>
      </c>
    </row>
    <row r="13" spans="2:9" ht="13.5" customHeight="1">
      <c r="B13" s="1" t="s">
        <v>125</v>
      </c>
      <c r="C13" s="3">
        <v>4606850</v>
      </c>
      <c r="D13" s="3">
        <v>17721296</v>
      </c>
      <c r="E13" s="3">
        <v>-464926</v>
      </c>
      <c r="F13" s="3">
        <v>2919637</v>
      </c>
      <c r="G13" s="3">
        <v>-364226</v>
      </c>
      <c r="H13" s="3">
        <v>-2998397</v>
      </c>
      <c r="I13" s="3">
        <f>SUM(C13:H13)</f>
        <v>21420234</v>
      </c>
    </row>
    <row r="14" spans="2:9" ht="13.5" customHeight="1">
      <c r="B14" s="1" t="s">
        <v>168</v>
      </c>
      <c r="I14" s="3">
        <v>-7093711</v>
      </c>
    </row>
    <row r="15" spans="2:9" ht="13.5" customHeight="1">
      <c r="B15" s="1" t="s">
        <v>198</v>
      </c>
      <c r="E15" s="3">
        <v>-6118</v>
      </c>
      <c r="I15" s="3">
        <f>SUM(C15:H15)</f>
        <v>-6118</v>
      </c>
    </row>
    <row r="16" spans="2:9" ht="13.5" customHeight="1">
      <c r="B16" s="1" t="s">
        <v>110</v>
      </c>
      <c r="I16" s="23">
        <v>-5425914</v>
      </c>
    </row>
    <row r="17" spans="2:9" ht="13.5" customHeight="1">
      <c r="B17" s="1" t="s">
        <v>0</v>
      </c>
      <c r="I17" s="4">
        <f>SUM(I13:I16)</f>
        <v>8894491</v>
      </c>
    </row>
    <row r="18" spans="2:9" ht="13.5" customHeight="1">
      <c r="B18" s="1" t="s">
        <v>154</v>
      </c>
      <c r="I18" s="23">
        <v>-2188396</v>
      </c>
    </row>
    <row r="19" spans="2:9" ht="13.5" customHeight="1" thickBot="1">
      <c r="B19" s="1" t="s">
        <v>1</v>
      </c>
      <c r="I19" s="130">
        <f>+I17+I18</f>
        <v>6706095</v>
      </c>
    </row>
  </sheetData>
  <mergeCells count="7">
    <mergeCell ref="I6:I7"/>
    <mergeCell ref="C6:C7"/>
    <mergeCell ref="E6:E7"/>
    <mergeCell ref="D6:D7"/>
    <mergeCell ref="G6:G7"/>
    <mergeCell ref="F6:F7"/>
    <mergeCell ref="H6:H7"/>
  </mergeCells>
  <printOptions horizontalCentered="1"/>
  <pageMargins left="0.5905511811023623" right="0.5905511811023623" top="0.7874015748031497" bottom="0" header="0" footer="0"/>
  <pageSetup fitToHeight="1" fitToWidth="1" horizontalDpi="600" verticalDpi="600" orientation="landscape" paperSize="9" scale="94" r:id="rId1"/>
</worksheet>
</file>

<file path=xl/worksheets/sheet6.xml><?xml version="1.0" encoding="utf-8"?>
<worksheet xmlns="http://schemas.openxmlformats.org/spreadsheetml/2006/main" xmlns:r="http://schemas.openxmlformats.org/officeDocument/2006/relationships">
  <dimension ref="A1:L217"/>
  <sheetViews>
    <sheetView tabSelected="1" view="pageBreakPreview" zoomScaleSheetLayoutView="100" workbookViewId="0" topLeftCell="A1">
      <selection activeCell="F92" sqref="F92"/>
    </sheetView>
  </sheetViews>
  <sheetFormatPr defaultColWidth="9.00390625" defaultRowHeight="12.75" customHeight="1"/>
  <cols>
    <col min="1" max="1" width="2.875" style="20" customWidth="1"/>
    <col min="2" max="2" width="4.50390625" style="17" customWidth="1"/>
    <col min="3" max="3" width="14.875" style="17" customWidth="1"/>
    <col min="4" max="4" width="12.625" style="11" customWidth="1"/>
    <col min="5" max="7" width="12.625" style="17" customWidth="1"/>
    <col min="8" max="8" width="13.00390625" style="17" customWidth="1"/>
    <col min="9" max="9" width="2.875" style="17" customWidth="1"/>
    <col min="10" max="10" width="7.00390625" style="17" bestFit="1" customWidth="1"/>
    <col min="11" max="11" width="6.125" style="17" bestFit="1" customWidth="1"/>
    <col min="12" max="12" width="12.625" style="17" customWidth="1"/>
    <col min="13" max="16384" width="9.00390625" style="17" customWidth="1"/>
  </cols>
  <sheetData>
    <row r="1" ht="12.75" customHeight="1">
      <c r="A1" s="20" t="s">
        <v>201</v>
      </c>
    </row>
    <row r="2" ht="12.75" customHeight="1">
      <c r="A2" s="70" t="s">
        <v>61</v>
      </c>
    </row>
    <row r="4" ht="12.75" customHeight="1">
      <c r="A4" s="20" t="s">
        <v>178</v>
      </c>
    </row>
    <row r="6" spans="1:2" ht="12.75" customHeight="1">
      <c r="A6" s="20">
        <v>1</v>
      </c>
      <c r="B6" s="20" t="s">
        <v>126</v>
      </c>
    </row>
    <row r="8" spans="2:9" ht="12.75" customHeight="1">
      <c r="B8" s="142"/>
      <c r="C8" s="142"/>
      <c r="D8" s="142"/>
      <c r="E8" s="142"/>
      <c r="F8" s="142"/>
      <c r="G8" s="142"/>
      <c r="H8" s="142"/>
      <c r="I8" s="143"/>
    </row>
    <row r="9" spans="2:9" ht="12.75" customHeight="1">
      <c r="B9" s="142"/>
      <c r="C9" s="142"/>
      <c r="D9" s="142"/>
      <c r="E9" s="142"/>
      <c r="F9" s="142"/>
      <c r="G9" s="142"/>
      <c r="H9" s="142"/>
      <c r="I9" s="143"/>
    </row>
    <row r="10" spans="2:9" ht="12.75" customHeight="1">
      <c r="B10" s="142"/>
      <c r="C10" s="142"/>
      <c r="D10" s="142"/>
      <c r="E10" s="142"/>
      <c r="F10" s="142"/>
      <c r="G10" s="142"/>
      <c r="H10" s="142"/>
      <c r="I10" s="143"/>
    </row>
    <row r="11" spans="2:9" ht="12.75" customHeight="1">
      <c r="B11" s="142"/>
      <c r="C11" s="142"/>
      <c r="D11" s="142"/>
      <c r="E11" s="142"/>
      <c r="F11" s="142"/>
      <c r="G11" s="142"/>
      <c r="H11" s="142"/>
      <c r="I11" s="143"/>
    </row>
    <row r="12" spans="2:8" ht="12.75" customHeight="1">
      <c r="B12" s="144"/>
      <c r="C12" s="144"/>
      <c r="D12" s="144"/>
      <c r="E12" s="144"/>
      <c r="F12" s="144"/>
      <c r="G12" s="144"/>
      <c r="H12" s="144"/>
    </row>
    <row r="13" spans="2:8" ht="12.75" customHeight="1">
      <c r="B13" s="144"/>
      <c r="C13" s="144"/>
      <c r="D13" s="144"/>
      <c r="E13" s="144"/>
      <c r="F13" s="144"/>
      <c r="G13" s="144"/>
      <c r="H13" s="144"/>
    </row>
    <row r="14" spans="2:8" ht="12.75" customHeight="1">
      <c r="B14" s="144"/>
      <c r="C14" s="144"/>
      <c r="D14" s="144"/>
      <c r="E14" s="144"/>
      <c r="F14" s="144"/>
      <c r="G14" s="144"/>
      <c r="H14" s="144"/>
    </row>
    <row r="15" spans="1:8" ht="12.75" customHeight="1">
      <c r="A15" s="20">
        <v>2</v>
      </c>
      <c r="B15" s="33" t="s">
        <v>79</v>
      </c>
      <c r="C15" s="144"/>
      <c r="D15" s="144"/>
      <c r="E15" s="144"/>
      <c r="F15" s="144"/>
      <c r="G15" s="144"/>
      <c r="H15" s="144"/>
    </row>
    <row r="16" spans="2:8" ht="12.75" customHeight="1">
      <c r="B16" s="30"/>
      <c r="C16" s="144"/>
      <c r="D16" s="144"/>
      <c r="E16" s="144"/>
      <c r="F16" s="144"/>
      <c r="G16" s="144"/>
      <c r="H16" s="144"/>
    </row>
    <row r="17" spans="2:8" ht="12.75" customHeight="1">
      <c r="B17" s="17" t="s">
        <v>122</v>
      </c>
      <c r="C17" s="144"/>
      <c r="D17" s="144"/>
      <c r="E17" s="144"/>
      <c r="F17" s="144"/>
      <c r="G17" s="144"/>
      <c r="H17" s="144"/>
    </row>
    <row r="18" spans="2:8" ht="12.75" customHeight="1">
      <c r="B18" s="144"/>
      <c r="C18" s="144"/>
      <c r="D18" s="144"/>
      <c r="E18" s="144"/>
      <c r="F18" s="144"/>
      <c r="G18" s="144"/>
      <c r="H18" s="144"/>
    </row>
    <row r="19" spans="1:2" s="34" customFormat="1" ht="12.75" customHeight="1">
      <c r="A19" s="33">
        <v>3</v>
      </c>
      <c r="B19" s="33" t="s">
        <v>148</v>
      </c>
    </row>
    <row r="20" spans="2:8" ht="12.75" customHeight="1">
      <c r="B20" s="30"/>
      <c r="C20" s="30"/>
      <c r="D20" s="30"/>
      <c r="E20" s="30"/>
      <c r="F20" s="30"/>
      <c r="G20" s="30"/>
      <c r="H20" s="30"/>
    </row>
    <row r="21" spans="1:2" ht="12.75" customHeight="1">
      <c r="A21" s="17"/>
      <c r="B21" s="17" t="s">
        <v>179</v>
      </c>
    </row>
    <row r="23" spans="1:8" ht="12.75" customHeight="1">
      <c r="A23" s="20">
        <v>4</v>
      </c>
      <c r="B23" s="33" t="s">
        <v>57</v>
      </c>
      <c r="C23" s="144"/>
      <c r="D23" s="144"/>
      <c r="E23" s="144"/>
      <c r="F23" s="144"/>
      <c r="G23" s="144"/>
      <c r="H23" s="144"/>
    </row>
    <row r="24" spans="2:8" ht="12.75" customHeight="1">
      <c r="B24" s="144"/>
      <c r="C24" s="144"/>
      <c r="D24" s="144"/>
      <c r="E24" s="144"/>
      <c r="F24" s="144"/>
      <c r="G24" s="144"/>
      <c r="H24" s="144"/>
    </row>
    <row r="25" ht="12.75" customHeight="1">
      <c r="A25" s="17"/>
    </row>
    <row r="26" ht="12.75" customHeight="1">
      <c r="A26" s="17"/>
    </row>
    <row r="28" spans="1:2" ht="12.75" customHeight="1">
      <c r="A28" s="20">
        <v>5</v>
      </c>
      <c r="B28" s="20" t="s">
        <v>58</v>
      </c>
    </row>
    <row r="30" spans="2:8" ht="12.75" customHeight="1">
      <c r="B30" s="145"/>
      <c r="C30" s="145"/>
      <c r="D30" s="145"/>
      <c r="E30" s="145"/>
      <c r="F30" s="145"/>
      <c r="G30" s="145"/>
      <c r="H30" s="145"/>
    </row>
    <row r="31" spans="2:8" ht="12.75" customHeight="1">
      <c r="B31" s="145"/>
      <c r="C31" s="145"/>
      <c r="D31" s="145"/>
      <c r="E31" s="145"/>
      <c r="F31" s="145"/>
      <c r="G31" s="145"/>
      <c r="H31" s="145"/>
    </row>
    <row r="32" spans="2:8" ht="12.75" customHeight="1">
      <c r="B32" s="145"/>
      <c r="C32" s="145"/>
      <c r="D32" s="145"/>
      <c r="E32" s="145"/>
      <c r="F32" s="145"/>
      <c r="G32" s="145"/>
      <c r="H32" s="145"/>
    </row>
    <row r="33" spans="1:8" s="34" customFormat="1" ht="12.75" customHeight="1">
      <c r="A33" s="20">
        <v>6</v>
      </c>
      <c r="B33" s="36" t="s">
        <v>150</v>
      </c>
      <c r="C33" s="36"/>
      <c r="D33" s="146"/>
      <c r="E33" s="146"/>
      <c r="F33" s="146"/>
      <c r="G33" s="37"/>
      <c r="H33" s="37"/>
    </row>
    <row r="34" s="34" customFormat="1" ht="12.75" customHeight="1">
      <c r="A34" s="33"/>
    </row>
    <row r="35" spans="2:8" ht="12.75" customHeight="1">
      <c r="B35" s="30"/>
      <c r="C35" s="30"/>
      <c r="D35" s="30"/>
      <c r="E35" s="30"/>
      <c r="F35" s="30"/>
      <c r="G35" s="30"/>
      <c r="H35" s="30"/>
    </row>
    <row r="36" spans="2:8" ht="12.75" customHeight="1">
      <c r="B36" s="30"/>
      <c r="C36" s="30"/>
      <c r="D36" s="30"/>
      <c r="E36" s="30"/>
      <c r="F36" s="30"/>
      <c r="G36" s="30"/>
      <c r="H36" s="30"/>
    </row>
    <row r="37" spans="1:8" s="34" customFormat="1" ht="12.75" customHeight="1">
      <c r="A37" s="33"/>
      <c r="B37" s="145"/>
      <c r="C37" s="145"/>
      <c r="D37" s="145"/>
      <c r="E37" s="145"/>
      <c r="F37" s="145"/>
      <c r="G37" s="145"/>
      <c r="H37" s="145"/>
    </row>
    <row r="38" spans="1:8" s="34" customFormat="1" ht="12.75" customHeight="1">
      <c r="A38" s="33"/>
      <c r="B38" s="145"/>
      <c r="C38" s="145"/>
      <c r="D38" s="145"/>
      <c r="E38" s="145"/>
      <c r="F38" s="147" t="s">
        <v>173</v>
      </c>
      <c r="H38" s="145"/>
    </row>
    <row r="39" spans="1:10" s="34" customFormat="1" ht="12.75" customHeight="1">
      <c r="A39" s="33"/>
      <c r="B39" s="145" t="s">
        <v>158</v>
      </c>
      <c r="C39" s="145" t="s">
        <v>14</v>
      </c>
      <c r="D39" s="145"/>
      <c r="E39" s="145"/>
      <c r="F39" s="148">
        <v>142150</v>
      </c>
      <c r="H39" s="145"/>
      <c r="J39" s="149"/>
    </row>
    <row r="40" spans="1:8" s="34" customFormat="1" ht="12.75" customHeight="1">
      <c r="A40" s="33"/>
      <c r="B40" s="34" t="s">
        <v>159</v>
      </c>
      <c r="C40" s="34" t="s">
        <v>213</v>
      </c>
      <c r="F40" s="35">
        <v>0</v>
      </c>
      <c r="H40" s="145"/>
    </row>
    <row r="41" spans="1:8" s="34" customFormat="1" ht="12.75" customHeight="1" thickBot="1">
      <c r="A41" s="33"/>
      <c r="F41" s="38">
        <f>SUM(F39:F40)</f>
        <v>142150</v>
      </c>
      <c r="H41" s="145"/>
    </row>
    <row r="42" spans="2:8" ht="12.75" customHeight="1" thickTop="1">
      <c r="B42" s="144"/>
      <c r="C42" s="144"/>
      <c r="D42" s="144"/>
      <c r="E42" s="144"/>
      <c r="F42" s="144"/>
      <c r="G42" s="144"/>
      <c r="H42" s="144"/>
    </row>
    <row r="43" spans="1:2" ht="12.75" customHeight="1">
      <c r="A43" s="20">
        <v>7</v>
      </c>
      <c r="B43" s="20" t="s">
        <v>59</v>
      </c>
    </row>
    <row r="44" ht="12.75" customHeight="1">
      <c r="B44" s="20"/>
    </row>
    <row r="45" spans="2:8" ht="12.75" customHeight="1">
      <c r="B45" s="221" t="s">
        <v>66</v>
      </c>
      <c r="C45" s="222"/>
      <c r="D45" s="222"/>
      <c r="E45" s="222"/>
      <c r="F45" s="222"/>
      <c r="G45" s="222"/>
      <c r="H45" s="222"/>
    </row>
    <row r="46" spans="2:8" ht="12.75" customHeight="1">
      <c r="B46" s="144"/>
      <c r="C46" s="30"/>
      <c r="D46" s="30"/>
      <c r="E46" s="30"/>
      <c r="F46" s="30"/>
      <c r="G46" s="30"/>
      <c r="H46" s="144"/>
    </row>
    <row r="47" spans="1:2" ht="12.75" customHeight="1">
      <c r="A47" s="20">
        <v>8</v>
      </c>
      <c r="B47" s="20" t="s">
        <v>134</v>
      </c>
    </row>
    <row r="48" ht="12.75" customHeight="1">
      <c r="B48" s="20"/>
    </row>
    <row r="49" spans="2:5" ht="12.75" customHeight="1">
      <c r="B49" s="17" t="s">
        <v>16</v>
      </c>
      <c r="E49" s="42"/>
    </row>
    <row r="50" spans="2:8" ht="12.75" customHeight="1">
      <c r="B50" s="144"/>
      <c r="C50" s="30"/>
      <c r="D50" s="30"/>
      <c r="E50" s="30"/>
      <c r="F50" s="30"/>
      <c r="G50" s="30"/>
      <c r="H50" s="150"/>
    </row>
    <row r="51" spans="1:8" ht="12.75" customHeight="1">
      <c r="A51" s="20">
        <v>9</v>
      </c>
      <c r="B51" s="20" t="s">
        <v>60</v>
      </c>
      <c r="C51" s="30"/>
      <c r="D51" s="30"/>
      <c r="E51" s="30"/>
      <c r="F51" s="30"/>
      <c r="G51" s="30"/>
      <c r="H51" s="144"/>
    </row>
    <row r="52" spans="2:8" ht="12.75" customHeight="1">
      <c r="B52" s="20"/>
      <c r="C52" s="30"/>
      <c r="D52" s="30"/>
      <c r="E52" s="30"/>
      <c r="F52" s="30"/>
      <c r="G52" s="30"/>
      <c r="H52" s="144"/>
    </row>
    <row r="53" spans="2:8" ht="12.75" customHeight="1">
      <c r="B53" s="219" t="s">
        <v>84</v>
      </c>
      <c r="C53" s="223"/>
      <c r="D53" s="223"/>
      <c r="E53" s="223"/>
      <c r="F53" s="223"/>
      <c r="G53" s="223"/>
      <c r="H53" s="223"/>
    </row>
    <row r="54" spans="2:8" ht="12.75" customHeight="1">
      <c r="B54" s="223"/>
      <c r="C54" s="223"/>
      <c r="D54" s="223"/>
      <c r="E54" s="223"/>
      <c r="F54" s="223"/>
      <c r="G54" s="223"/>
      <c r="H54" s="223"/>
    </row>
    <row r="55" spans="2:8" ht="12.75" customHeight="1">
      <c r="B55" s="144"/>
      <c r="C55" s="30"/>
      <c r="D55" s="30"/>
      <c r="E55" s="30"/>
      <c r="F55" s="30"/>
      <c r="G55" s="30"/>
      <c r="H55" s="144"/>
    </row>
    <row r="56" spans="1:8" ht="12.75" customHeight="1">
      <c r="A56" s="33">
        <v>10</v>
      </c>
      <c r="B56" s="33" t="s">
        <v>5</v>
      </c>
      <c r="C56" s="30"/>
      <c r="D56" s="30"/>
      <c r="E56" s="30"/>
      <c r="F56" s="30"/>
      <c r="G56" s="30"/>
      <c r="H56" s="30"/>
    </row>
    <row r="57" spans="1:8" ht="12.75" customHeight="1">
      <c r="A57" s="33"/>
      <c r="B57" s="33"/>
      <c r="C57" s="30"/>
      <c r="D57" s="30"/>
      <c r="E57" s="30"/>
      <c r="F57" s="30"/>
      <c r="G57" s="30"/>
      <c r="H57" s="30"/>
    </row>
    <row r="58" spans="2:11" ht="12.75" customHeight="1">
      <c r="B58" s="224" t="s">
        <v>67</v>
      </c>
      <c r="C58" s="225"/>
      <c r="D58" s="225"/>
      <c r="E58" s="225"/>
      <c r="F58" s="225"/>
      <c r="G58" s="225"/>
      <c r="H58" s="225"/>
      <c r="K58" s="178"/>
    </row>
    <row r="59" spans="2:8" ht="12.75" customHeight="1">
      <c r="B59" s="151"/>
      <c r="C59" s="151"/>
      <c r="D59" s="151"/>
      <c r="E59" s="151"/>
      <c r="F59" s="151"/>
      <c r="G59" s="151"/>
      <c r="H59" s="151"/>
    </row>
    <row r="60" spans="1:2" ht="12.75" customHeight="1">
      <c r="A60" s="20">
        <v>11</v>
      </c>
      <c r="B60" s="20" t="s">
        <v>129</v>
      </c>
    </row>
    <row r="61" ht="12.75" customHeight="1">
      <c r="B61" s="20"/>
    </row>
    <row r="62" spans="2:8" ht="12.75" customHeight="1">
      <c r="B62" s="224" t="s">
        <v>38</v>
      </c>
      <c r="C62" s="225"/>
      <c r="D62" s="225"/>
      <c r="E62" s="225"/>
      <c r="F62" s="225"/>
      <c r="G62" s="225"/>
      <c r="H62" s="225"/>
    </row>
    <row r="63" ht="12.75" customHeight="1">
      <c r="D63" s="17"/>
    </row>
    <row r="64" spans="1:4" ht="12.75" customHeight="1">
      <c r="A64" s="20">
        <v>12</v>
      </c>
      <c r="B64" s="20" t="s">
        <v>104</v>
      </c>
      <c r="D64" s="17"/>
    </row>
    <row r="65" ht="12.75" customHeight="1">
      <c r="D65" s="17"/>
    </row>
    <row r="66" ht="12.75" customHeight="1">
      <c r="D66" s="17"/>
    </row>
    <row r="67" ht="12.75" customHeight="1">
      <c r="D67" s="16"/>
    </row>
    <row r="68" spans="2:8" ht="12.75" customHeight="1">
      <c r="B68" s="30"/>
      <c r="C68" s="30"/>
      <c r="D68" s="30"/>
      <c r="E68" s="30"/>
      <c r="F68" s="30"/>
      <c r="G68" s="30"/>
      <c r="H68" s="30"/>
    </row>
    <row r="69" spans="1:2" ht="12.75" customHeight="1">
      <c r="A69" s="20">
        <v>13</v>
      </c>
      <c r="B69" s="20" t="s">
        <v>105</v>
      </c>
    </row>
    <row r="70" spans="2:11" ht="12.75" customHeight="1">
      <c r="B70" s="20"/>
      <c r="J70" s="11"/>
      <c r="K70" s="11"/>
    </row>
    <row r="71" spans="2:12" ht="12.75" customHeight="1">
      <c r="B71" s="20"/>
      <c r="J71" s="11"/>
      <c r="K71" s="11"/>
      <c r="L71" s="203"/>
    </row>
    <row r="72" spans="2:12" ht="12.75" customHeight="1">
      <c r="B72" s="20"/>
      <c r="J72" s="11"/>
      <c r="K72" s="11"/>
      <c r="L72" s="203"/>
    </row>
    <row r="73" spans="2:12" ht="12.75" customHeight="1">
      <c r="B73" s="20"/>
      <c r="J73" s="11"/>
      <c r="K73" s="11"/>
      <c r="L73" s="203"/>
    </row>
    <row r="74" ht="12.75" customHeight="1">
      <c r="B74" s="20"/>
    </row>
    <row r="75" ht="12.75" customHeight="1">
      <c r="B75" s="20"/>
    </row>
    <row r="76" ht="12.75" customHeight="1">
      <c r="B76" s="20"/>
    </row>
    <row r="77" spans="2:10" ht="12.75" customHeight="1">
      <c r="B77" s="20"/>
      <c r="J77" s="18"/>
    </row>
    <row r="78" spans="2:10" ht="12.75" customHeight="1">
      <c r="B78" s="20"/>
      <c r="J78" s="18"/>
    </row>
    <row r="79" ht="12.75" customHeight="1">
      <c r="B79" s="20"/>
    </row>
    <row r="80" spans="1:8" ht="12.75" customHeight="1">
      <c r="A80" s="20">
        <v>14</v>
      </c>
      <c r="B80" s="20" t="s">
        <v>135</v>
      </c>
      <c r="E80" s="11"/>
      <c r="F80" s="7"/>
      <c r="G80" s="11"/>
      <c r="H80" s="11"/>
    </row>
    <row r="81" spans="2:8" ht="12.75" customHeight="1">
      <c r="B81" s="20"/>
      <c r="E81" s="11"/>
      <c r="F81" s="7"/>
      <c r="G81" s="11"/>
      <c r="H81" s="11"/>
    </row>
    <row r="82" spans="2:8" ht="12.75" customHeight="1">
      <c r="B82" s="20"/>
      <c r="E82" s="11"/>
      <c r="F82" s="11"/>
      <c r="G82" s="11"/>
      <c r="H82" s="11"/>
    </row>
    <row r="83" spans="2:8" ht="12.75" customHeight="1">
      <c r="B83" s="20"/>
      <c r="E83" s="11"/>
      <c r="F83" s="11"/>
      <c r="G83" s="11"/>
      <c r="H83" s="11"/>
    </row>
    <row r="84" spans="2:8" ht="12.75" customHeight="1">
      <c r="B84" s="20"/>
      <c r="E84" s="11"/>
      <c r="F84" s="11"/>
      <c r="G84" s="11"/>
      <c r="H84" s="11"/>
    </row>
    <row r="85" spans="2:8" ht="12.75" customHeight="1">
      <c r="B85" s="20"/>
      <c r="E85" s="11"/>
      <c r="F85" s="11"/>
      <c r="G85" s="11"/>
      <c r="H85" s="11"/>
    </row>
    <row r="86" spans="2:8" ht="12.75" customHeight="1">
      <c r="B86" s="20"/>
      <c r="E86" s="11"/>
      <c r="F86" s="11"/>
      <c r="G86" s="11"/>
      <c r="H86" s="11"/>
    </row>
    <row r="87" spans="1:2" ht="12.75" customHeight="1">
      <c r="A87" s="20">
        <v>15</v>
      </c>
      <c r="B87" s="20" t="s">
        <v>149</v>
      </c>
    </row>
    <row r="88" spans="2:6" ht="12.75" customHeight="1">
      <c r="B88" s="20"/>
      <c r="F88" s="141"/>
    </row>
    <row r="89" ht="12.75" customHeight="1">
      <c r="B89" s="20"/>
    </row>
    <row r="90" spans="2:8" ht="12.75" customHeight="1">
      <c r="B90" s="30"/>
      <c r="C90" s="30"/>
      <c r="D90" s="30"/>
      <c r="E90" s="30"/>
      <c r="F90" s="30"/>
      <c r="G90" s="30"/>
      <c r="H90" s="30"/>
    </row>
    <row r="91" spans="2:8" ht="12.75" customHeight="1">
      <c r="B91" s="30"/>
      <c r="C91" s="30"/>
      <c r="D91" s="30"/>
      <c r="E91" s="30"/>
      <c r="F91" s="30"/>
      <c r="G91" s="30"/>
      <c r="H91" s="30"/>
    </row>
    <row r="92" spans="1:4" ht="12.75" customHeight="1">
      <c r="A92" s="20">
        <v>16</v>
      </c>
      <c r="B92" s="20" t="s">
        <v>189</v>
      </c>
      <c r="D92" s="17"/>
    </row>
    <row r="93" spans="2:4" ht="12.75" customHeight="1">
      <c r="B93" s="20"/>
      <c r="D93" s="17"/>
    </row>
    <row r="94" spans="2:8" ht="12.75" customHeight="1">
      <c r="B94" s="219" t="s">
        <v>190</v>
      </c>
      <c r="C94" s="219"/>
      <c r="D94" s="219"/>
      <c r="E94" s="219"/>
      <c r="F94" s="219"/>
      <c r="G94" s="219"/>
      <c r="H94" s="219"/>
    </row>
    <row r="95" spans="2:8" ht="12.75" customHeight="1">
      <c r="B95" s="20"/>
      <c r="D95" s="17"/>
      <c r="F95" s="153"/>
      <c r="G95" s="153"/>
      <c r="H95" s="153"/>
    </row>
    <row r="96" spans="1:8" ht="12.75" customHeight="1">
      <c r="A96" s="20">
        <v>17</v>
      </c>
      <c r="B96" s="197" t="s">
        <v>127</v>
      </c>
      <c r="C96" s="145"/>
      <c r="D96" s="145"/>
      <c r="E96" s="145"/>
      <c r="F96" s="145"/>
      <c r="G96" s="145"/>
      <c r="H96" s="145"/>
    </row>
    <row r="97" spans="2:8" ht="12.75" customHeight="1">
      <c r="B97" s="145"/>
      <c r="C97" s="145"/>
      <c r="D97" s="145"/>
      <c r="E97" s="145"/>
      <c r="F97" s="145"/>
      <c r="G97" s="145" t="s">
        <v>162</v>
      </c>
      <c r="H97" s="145"/>
    </row>
    <row r="98" spans="1:8" ht="12.75" customHeight="1">
      <c r="A98" s="154"/>
      <c r="B98" s="20"/>
      <c r="D98" s="17"/>
      <c r="F98" s="198" t="s">
        <v>217</v>
      </c>
      <c r="H98" s="195" t="s">
        <v>8</v>
      </c>
    </row>
    <row r="99" spans="1:8" ht="12.75" customHeight="1">
      <c r="A99" s="154"/>
      <c r="D99" s="17"/>
      <c r="F99" s="199"/>
      <c r="H99" s="195" t="s">
        <v>9</v>
      </c>
    </row>
    <row r="100" spans="1:8" ht="12.75" customHeight="1">
      <c r="A100" s="154"/>
      <c r="D100" s="17"/>
      <c r="F100" s="153" t="s">
        <v>68</v>
      </c>
      <c r="G100" s="153"/>
      <c r="H100" s="153" t="s">
        <v>68</v>
      </c>
    </row>
    <row r="101" spans="1:8" ht="12.75" customHeight="1">
      <c r="A101" s="154"/>
      <c r="D101" s="17"/>
      <c r="F101" s="199" t="s">
        <v>173</v>
      </c>
      <c r="H101" s="199" t="s">
        <v>173</v>
      </c>
    </row>
    <row r="102" spans="1:8" ht="12.75" customHeight="1">
      <c r="A102" s="154"/>
      <c r="B102" s="17" t="s">
        <v>202</v>
      </c>
      <c r="D102" s="17"/>
      <c r="F102" s="155"/>
      <c r="H102" s="155"/>
    </row>
    <row r="103" spans="1:8" ht="12.75" customHeight="1">
      <c r="A103" s="154"/>
      <c r="B103" s="200" t="s">
        <v>203</v>
      </c>
      <c r="D103" s="17"/>
      <c r="F103" s="68">
        <v>1206</v>
      </c>
      <c r="G103" s="67"/>
      <c r="H103" s="68">
        <v>5665</v>
      </c>
    </row>
    <row r="104" spans="1:8" ht="12.75" customHeight="1">
      <c r="A104" s="154"/>
      <c r="B104" s="200" t="s">
        <v>204</v>
      </c>
      <c r="D104" s="17"/>
      <c r="F104" s="68">
        <v>0</v>
      </c>
      <c r="G104" s="67"/>
      <c r="H104" s="68">
        <v>0</v>
      </c>
    </row>
    <row r="105" spans="1:8" ht="12.75" customHeight="1">
      <c r="A105" s="154"/>
      <c r="B105" s="200" t="s">
        <v>205</v>
      </c>
      <c r="D105" s="17"/>
      <c r="F105" s="201">
        <v>0</v>
      </c>
      <c r="G105" s="67"/>
      <c r="H105" s="201">
        <v>0</v>
      </c>
    </row>
    <row r="106" spans="1:8" ht="12.75" customHeight="1">
      <c r="A106" s="154"/>
      <c r="D106" s="17"/>
      <c r="F106" s="68">
        <f>SUM(F103:F105)</f>
        <v>1206</v>
      </c>
      <c r="G106" s="67"/>
      <c r="H106" s="68">
        <f>SUM(H103:H105)</f>
        <v>5665</v>
      </c>
    </row>
    <row r="107" spans="1:8" ht="12.75" customHeight="1">
      <c r="A107" s="154"/>
      <c r="B107" s="17" t="s">
        <v>196</v>
      </c>
      <c r="D107" s="17"/>
      <c r="F107" s="201">
        <v>-127</v>
      </c>
      <c r="G107" s="67"/>
      <c r="H107" s="68">
        <v>-239</v>
      </c>
    </row>
    <row r="108" spans="1:8" ht="12.75" customHeight="1" thickBot="1">
      <c r="A108" s="154"/>
      <c r="D108" s="17"/>
      <c r="F108" s="202">
        <f>SUM(F106:F107)</f>
        <v>1079</v>
      </c>
      <c r="G108" s="67"/>
      <c r="H108" s="202">
        <f>SUM(H106:H107)</f>
        <v>5426</v>
      </c>
    </row>
    <row r="109" spans="1:6" ht="12.75" customHeight="1" thickTop="1">
      <c r="A109" s="154"/>
      <c r="D109" s="17"/>
      <c r="F109" s="155"/>
    </row>
    <row r="110" spans="1:8" ht="12.75" customHeight="1">
      <c r="A110" s="154"/>
      <c r="B110" s="156"/>
      <c r="C110" s="156"/>
      <c r="D110" s="156"/>
      <c r="E110" s="156"/>
      <c r="F110" s="156"/>
      <c r="G110" s="156"/>
      <c r="H110" s="156"/>
    </row>
    <row r="111" spans="1:8" ht="12.75" customHeight="1">
      <c r="A111" s="154"/>
      <c r="B111" s="156"/>
      <c r="C111" s="156"/>
      <c r="D111" s="156"/>
      <c r="E111" s="156"/>
      <c r="F111" s="156"/>
      <c r="G111" s="156"/>
      <c r="H111" s="156"/>
    </row>
    <row r="112" spans="1:8" ht="12.75" customHeight="1">
      <c r="A112" s="154"/>
      <c r="B112" s="156"/>
      <c r="C112" s="156"/>
      <c r="D112" s="156"/>
      <c r="E112" s="156"/>
      <c r="F112" s="156"/>
      <c r="G112" s="156"/>
      <c r="H112" s="156"/>
    </row>
    <row r="113" spans="1:8" ht="12.75" customHeight="1">
      <c r="A113" s="154"/>
      <c r="B113" s="156"/>
      <c r="C113" s="156"/>
      <c r="D113" s="156"/>
      <c r="E113" s="156"/>
      <c r="F113" s="156"/>
      <c r="G113" s="156"/>
      <c r="H113" s="156"/>
    </row>
    <row r="114" spans="1:8" ht="12.75" customHeight="1">
      <c r="A114" s="20">
        <v>18</v>
      </c>
      <c r="B114" s="33" t="s">
        <v>218</v>
      </c>
      <c r="C114" s="204"/>
      <c r="D114" s="204"/>
      <c r="E114" s="204"/>
      <c r="F114" s="204"/>
      <c r="G114" s="204"/>
      <c r="H114" s="204"/>
    </row>
    <row r="115" spans="2:8" ht="12.75" customHeight="1">
      <c r="B115" s="149"/>
      <c r="C115" s="149"/>
      <c r="D115" s="149"/>
      <c r="E115" s="149"/>
      <c r="F115" s="149"/>
      <c r="G115" s="149"/>
      <c r="H115" s="149"/>
    </row>
    <row r="116" spans="2:8" ht="12.75" customHeight="1">
      <c r="B116" s="204"/>
      <c r="C116" s="204"/>
      <c r="D116" s="204"/>
      <c r="E116" s="204"/>
      <c r="F116" s="204"/>
      <c r="G116" s="204"/>
      <c r="H116" s="204"/>
    </row>
    <row r="120" spans="1:2" ht="12.75" customHeight="1">
      <c r="A120" s="20">
        <v>19</v>
      </c>
      <c r="B120" s="20" t="s">
        <v>128</v>
      </c>
    </row>
    <row r="122" spans="1:8" ht="12.75" customHeight="1">
      <c r="A122" s="17"/>
      <c r="B122" s="17" t="s">
        <v>158</v>
      </c>
      <c r="C122" s="34" t="s">
        <v>219</v>
      </c>
      <c r="D122" s="205"/>
      <c r="E122" s="205"/>
      <c r="F122" s="205"/>
      <c r="G122" s="205"/>
      <c r="H122" s="205"/>
    </row>
    <row r="123" spans="1:8" ht="12.75" customHeight="1">
      <c r="A123" s="17"/>
      <c r="C123" s="205"/>
      <c r="D123" s="205"/>
      <c r="E123" s="205"/>
      <c r="F123" s="205"/>
      <c r="G123" s="205"/>
      <c r="H123" s="205"/>
    </row>
    <row r="124" spans="1:8" ht="12.75" customHeight="1">
      <c r="A124" s="154"/>
      <c r="B124" s="20"/>
      <c r="F124" s="198" t="s">
        <v>217</v>
      </c>
      <c r="H124" s="195" t="s">
        <v>8</v>
      </c>
    </row>
    <row r="125" spans="1:8" ht="12.75" customHeight="1">
      <c r="A125" s="154"/>
      <c r="D125" s="17"/>
      <c r="F125" s="195"/>
      <c r="H125" s="195" t="s">
        <v>9</v>
      </c>
    </row>
    <row r="126" spans="1:8" ht="12.75" customHeight="1">
      <c r="A126" s="154"/>
      <c r="D126" s="17"/>
      <c r="F126" s="153" t="s">
        <v>68</v>
      </c>
      <c r="G126" s="153"/>
      <c r="H126" s="153" t="s">
        <v>68</v>
      </c>
    </row>
    <row r="127" spans="1:8" ht="12.75" customHeight="1">
      <c r="A127" s="154"/>
      <c r="D127" s="17"/>
      <c r="F127" s="206" t="s">
        <v>173</v>
      </c>
      <c r="H127" s="199" t="s">
        <v>173</v>
      </c>
    </row>
    <row r="128" spans="1:8" ht="12.75" customHeight="1" thickBot="1">
      <c r="A128" s="154"/>
      <c r="C128" s="17" t="s">
        <v>220</v>
      </c>
      <c r="D128" s="17"/>
      <c r="F128" s="207">
        <v>0</v>
      </c>
      <c r="H128" s="207">
        <v>0</v>
      </c>
    </row>
    <row r="129" spans="1:8" ht="12.75" customHeight="1" thickBot="1" thickTop="1">
      <c r="A129" s="154"/>
      <c r="C129" s="17" t="s">
        <v>4</v>
      </c>
      <c r="D129" s="17"/>
      <c r="E129" s="18"/>
      <c r="F129" s="208">
        <v>9491</v>
      </c>
      <c r="H129" s="208">
        <v>12352</v>
      </c>
    </row>
    <row r="130" spans="1:8" ht="12.75" customHeight="1" thickBot="1" thickTop="1">
      <c r="A130" s="154"/>
      <c r="C130" s="17" t="s">
        <v>229</v>
      </c>
      <c r="D130" s="17"/>
      <c r="F130" s="208">
        <v>4045</v>
      </c>
      <c r="H130" s="208">
        <v>5162</v>
      </c>
    </row>
    <row r="131" ht="12.75" customHeight="1" thickTop="1"/>
    <row r="132" spans="1:3" ht="12.75" customHeight="1">
      <c r="A132" s="17"/>
      <c r="B132" s="17" t="s">
        <v>159</v>
      </c>
      <c r="C132" s="17" t="s">
        <v>69</v>
      </c>
    </row>
    <row r="134" ht="12.75" customHeight="1">
      <c r="E134" s="199" t="s">
        <v>173</v>
      </c>
    </row>
    <row r="135" spans="2:5" ht="12.75">
      <c r="B135" s="17" t="s">
        <v>210</v>
      </c>
      <c r="C135" s="17" t="s">
        <v>209</v>
      </c>
      <c r="E135" s="11">
        <v>3604</v>
      </c>
    </row>
    <row r="136" spans="2:5" ht="12.75" customHeight="1">
      <c r="B136" s="17" t="s">
        <v>211</v>
      </c>
      <c r="C136" s="17" t="s">
        <v>208</v>
      </c>
      <c r="E136" s="11">
        <v>3604</v>
      </c>
    </row>
    <row r="137" spans="2:5" ht="12.75" customHeight="1">
      <c r="B137" s="17" t="s">
        <v>212</v>
      </c>
      <c r="C137" s="17" t="s">
        <v>207</v>
      </c>
      <c r="E137" s="11">
        <v>2972</v>
      </c>
    </row>
    <row r="138" spans="5:6" ht="12.75" customHeight="1">
      <c r="E138" s="18"/>
      <c r="F138" s="7"/>
    </row>
    <row r="139" spans="1:8" ht="12.75" customHeight="1">
      <c r="A139" s="20">
        <v>20</v>
      </c>
      <c r="B139" s="33" t="s">
        <v>130</v>
      </c>
      <c r="C139" s="30"/>
      <c r="D139" s="30"/>
      <c r="E139" s="160"/>
      <c r="F139" s="160"/>
      <c r="G139" s="30"/>
      <c r="H139" s="30"/>
    </row>
    <row r="140" spans="5:7" ht="12.75" customHeight="1">
      <c r="E140" s="161"/>
      <c r="F140" s="161"/>
      <c r="G140" s="161"/>
    </row>
    <row r="141" spans="2:7" ht="12.75" customHeight="1">
      <c r="B141" s="34" t="s">
        <v>39</v>
      </c>
      <c r="C141" s="34"/>
      <c r="D141" s="34"/>
      <c r="E141" s="34"/>
      <c r="F141" s="34"/>
      <c r="G141" s="34"/>
    </row>
    <row r="142" spans="2:7" ht="12.75" customHeight="1">
      <c r="B142" s="34"/>
      <c r="C142" s="34"/>
      <c r="D142" s="34"/>
      <c r="E142" s="34"/>
      <c r="F142" s="34"/>
      <c r="G142" s="34"/>
    </row>
    <row r="143" spans="1:2" ht="12.75" customHeight="1">
      <c r="A143" s="20">
        <v>21</v>
      </c>
      <c r="B143" s="20" t="s">
        <v>131</v>
      </c>
    </row>
    <row r="145" spans="1:8" ht="12.75" customHeight="1">
      <c r="A145" s="154"/>
      <c r="D145" s="17"/>
      <c r="F145" s="195" t="s">
        <v>214</v>
      </c>
      <c r="G145" s="154"/>
      <c r="H145" s="41" t="s">
        <v>215</v>
      </c>
    </row>
    <row r="146" spans="1:8" ht="12.75" customHeight="1">
      <c r="A146" s="154"/>
      <c r="D146" s="17"/>
      <c r="F146" s="195" t="s">
        <v>173</v>
      </c>
      <c r="H146" s="195" t="s">
        <v>173</v>
      </c>
    </row>
    <row r="147" spans="1:8" ht="12.75" customHeight="1">
      <c r="A147" s="154"/>
      <c r="B147" s="17" t="s">
        <v>151</v>
      </c>
      <c r="D147" s="17"/>
      <c r="F147" s="155">
        <v>68183</v>
      </c>
      <c r="H147" s="155">
        <v>60811</v>
      </c>
    </row>
    <row r="148" spans="1:8" ht="12.75" customHeight="1">
      <c r="A148" s="154"/>
      <c r="B148" s="17" t="s">
        <v>152</v>
      </c>
      <c r="D148" s="17"/>
      <c r="F148" s="155">
        <v>0</v>
      </c>
      <c r="H148" s="155">
        <v>0</v>
      </c>
    </row>
    <row r="149" spans="1:8" ht="12.75" customHeight="1" thickBot="1">
      <c r="A149" s="154"/>
      <c r="D149" s="17"/>
      <c r="F149" s="196">
        <f>SUM(F147:F148)</f>
        <v>68183</v>
      </c>
      <c r="H149" s="196">
        <f>SUM(H147:H148)</f>
        <v>60811</v>
      </c>
    </row>
    <row r="150" spans="1:6" ht="12.75" customHeight="1" thickTop="1">
      <c r="A150" s="154"/>
      <c r="D150" s="17"/>
      <c r="F150" s="155"/>
    </row>
    <row r="151" spans="1:6" ht="12.75" customHeight="1">
      <c r="A151" s="154"/>
      <c r="B151" s="17" t="s">
        <v>197</v>
      </c>
      <c r="D151" s="17"/>
      <c r="F151" s="155"/>
    </row>
    <row r="152" spans="1:6" ht="12.75" customHeight="1">
      <c r="A152" s="154"/>
      <c r="D152" s="17"/>
      <c r="F152" s="155"/>
    </row>
    <row r="153" spans="1:6" ht="12.75" customHeight="1">
      <c r="A153" s="154"/>
      <c r="B153" s="17" t="s">
        <v>18</v>
      </c>
      <c r="D153" s="17"/>
      <c r="F153" s="152">
        <v>12585</v>
      </c>
    </row>
    <row r="154" spans="1:6" ht="12.75" customHeight="1">
      <c r="A154" s="154"/>
      <c r="B154" s="190" t="s">
        <v>17</v>
      </c>
      <c r="C154" s="190"/>
      <c r="D154" s="190"/>
      <c r="E154" s="190"/>
      <c r="F154" s="191">
        <v>8276</v>
      </c>
    </row>
    <row r="155" spans="1:6" ht="12.75" customHeight="1">
      <c r="A155" s="154"/>
      <c r="D155" s="17"/>
      <c r="F155" s="152"/>
    </row>
    <row r="156" spans="1:6" ht="12.75" customHeight="1">
      <c r="A156" s="20">
        <v>22</v>
      </c>
      <c r="B156" s="20" t="s">
        <v>132</v>
      </c>
      <c r="F156" s="157"/>
    </row>
    <row r="158" ht="12.75" customHeight="1">
      <c r="A158" s="17"/>
    </row>
    <row r="159" ht="12.75" customHeight="1">
      <c r="A159" s="17"/>
    </row>
    <row r="160" ht="12.75" customHeight="1">
      <c r="A160" s="17"/>
    </row>
    <row r="161" ht="12.75" customHeight="1">
      <c r="A161" s="17"/>
    </row>
    <row r="162" ht="12.75" customHeight="1">
      <c r="A162" s="17"/>
    </row>
    <row r="163" spans="1:6" ht="12.75" customHeight="1">
      <c r="A163" s="17"/>
      <c r="C163" s="179" t="s">
        <v>139</v>
      </c>
      <c r="D163" s="187" t="s">
        <v>143</v>
      </c>
      <c r="E163" s="184" t="s">
        <v>146</v>
      </c>
      <c r="F163" s="180" t="s">
        <v>147</v>
      </c>
    </row>
    <row r="164" spans="1:6" ht="12.75" customHeight="1">
      <c r="A164" s="17"/>
      <c r="C164" s="181"/>
      <c r="D164" s="188" t="s">
        <v>144</v>
      </c>
      <c r="E164" s="185" t="s">
        <v>145</v>
      </c>
      <c r="F164" s="182"/>
    </row>
    <row r="165" spans="1:6" ht="12.75" customHeight="1">
      <c r="A165" s="17"/>
      <c r="C165" s="181" t="s">
        <v>140</v>
      </c>
      <c r="D165" s="189">
        <v>1000000</v>
      </c>
      <c r="E165" s="186" t="s">
        <v>142</v>
      </c>
      <c r="F165" s="183" t="s">
        <v>141</v>
      </c>
    </row>
    <row r="166" spans="1:6" ht="12.75" customHeight="1">
      <c r="A166" s="17"/>
      <c r="C166" s="181" t="s">
        <v>140</v>
      </c>
      <c r="D166" s="189">
        <v>1000000</v>
      </c>
      <c r="E166" s="186" t="s">
        <v>142</v>
      </c>
      <c r="F166" s="183" t="s">
        <v>183</v>
      </c>
    </row>
    <row r="167" ht="12.75" customHeight="1">
      <c r="A167" s="17"/>
    </row>
    <row r="168" spans="1:2" ht="12.75" customHeight="1">
      <c r="A168" s="20">
        <v>23</v>
      </c>
      <c r="B168" s="20" t="s">
        <v>133</v>
      </c>
    </row>
    <row r="170" spans="1:12" ht="12.75" customHeight="1">
      <c r="A170" s="17"/>
      <c r="B170" s="219" t="s">
        <v>222</v>
      </c>
      <c r="C170" s="219"/>
      <c r="D170" s="219"/>
      <c r="E170" s="219"/>
      <c r="F170" s="219"/>
      <c r="G170" s="219"/>
      <c r="H170" s="219"/>
      <c r="J170" s="219"/>
      <c r="K170" s="219"/>
      <c r="L170" s="219"/>
    </row>
    <row r="172" spans="1:4" ht="12.75" customHeight="1">
      <c r="A172" s="20">
        <v>24</v>
      </c>
      <c r="B172" s="20" t="s">
        <v>160</v>
      </c>
      <c r="C172" s="11"/>
      <c r="D172" s="17"/>
    </row>
    <row r="173" spans="2:4" ht="12.75" customHeight="1">
      <c r="B173" s="20"/>
      <c r="C173" s="11"/>
      <c r="D173" s="17"/>
    </row>
    <row r="174" spans="3:4" ht="12.75" customHeight="1">
      <c r="C174" s="11"/>
      <c r="D174" s="17"/>
    </row>
    <row r="175" spans="3:4" ht="12.75" customHeight="1">
      <c r="C175" s="11"/>
      <c r="D175" s="17"/>
    </row>
    <row r="176" spans="3:4" ht="12.75" customHeight="1">
      <c r="C176" s="11"/>
      <c r="D176" s="17"/>
    </row>
    <row r="177" spans="3:4" ht="12.75" customHeight="1">
      <c r="C177" s="11"/>
      <c r="D177" s="17"/>
    </row>
    <row r="178" spans="3:4" ht="12.75" customHeight="1">
      <c r="C178" s="11"/>
      <c r="D178" s="17"/>
    </row>
    <row r="179" spans="3:4" ht="12.75" customHeight="1">
      <c r="C179" s="11"/>
      <c r="D179" s="17"/>
    </row>
    <row r="180" spans="2:7" ht="12.75" customHeight="1">
      <c r="B180" s="144"/>
      <c r="C180" s="30"/>
      <c r="D180" s="30"/>
      <c r="E180" s="30"/>
      <c r="F180" s="30"/>
      <c r="G180" s="144"/>
    </row>
    <row r="181" spans="1:4" ht="12.75" customHeight="1">
      <c r="A181" s="20">
        <v>25</v>
      </c>
      <c r="B181" s="20" t="s">
        <v>7</v>
      </c>
      <c r="C181" s="11"/>
      <c r="D181" s="17"/>
    </row>
    <row r="182" spans="2:4" ht="12.75" customHeight="1">
      <c r="B182" s="20"/>
      <c r="C182" s="11"/>
      <c r="D182" s="17"/>
    </row>
    <row r="183" spans="2:8" ht="12.75" customHeight="1">
      <c r="B183" s="17" t="s">
        <v>158</v>
      </c>
      <c r="C183" s="11"/>
      <c r="D183" s="17"/>
      <c r="E183" s="220" t="s">
        <v>93</v>
      </c>
      <c r="F183" s="220"/>
      <c r="G183" s="220" t="s">
        <v>94</v>
      </c>
      <c r="H183" s="220"/>
    </row>
    <row r="184" spans="2:8" ht="12.75" customHeight="1">
      <c r="B184" s="20"/>
      <c r="C184" s="11"/>
      <c r="D184" s="17"/>
      <c r="E184" s="192" t="s">
        <v>28</v>
      </c>
      <c r="F184" s="192" t="s">
        <v>2</v>
      </c>
      <c r="G184" s="192" t="s">
        <v>28</v>
      </c>
      <c r="H184" s="192" t="s">
        <v>2</v>
      </c>
    </row>
    <row r="185" spans="2:4" ht="12.75" customHeight="1">
      <c r="B185" s="20"/>
      <c r="C185" s="11"/>
      <c r="D185" s="17"/>
    </row>
    <row r="186" spans="3:8" ht="12.75" customHeight="1">
      <c r="C186" s="11" t="s">
        <v>70</v>
      </c>
      <c r="D186" s="17"/>
      <c r="E186" s="7"/>
      <c r="F186" s="7"/>
      <c r="G186" s="7"/>
      <c r="H186" s="7"/>
    </row>
    <row r="187" spans="3:8" ht="12.75" customHeight="1">
      <c r="C187" s="11"/>
      <c r="D187" s="17"/>
      <c r="E187" s="7"/>
      <c r="F187" s="7"/>
      <c r="G187" s="7"/>
      <c r="H187" s="7"/>
    </row>
    <row r="188" spans="3:8" ht="12.75" customHeight="1" thickBot="1">
      <c r="C188" s="11" t="s">
        <v>89</v>
      </c>
      <c r="D188" s="17"/>
      <c r="E188" s="193">
        <v>3978</v>
      </c>
      <c r="F188" s="193">
        <v>2770</v>
      </c>
      <c r="G188" s="193">
        <v>6706</v>
      </c>
      <c r="H188" s="193">
        <v>9647</v>
      </c>
    </row>
    <row r="189" spans="3:8" ht="12.75" customHeight="1" thickTop="1">
      <c r="C189" s="11"/>
      <c r="D189" s="17"/>
      <c r="E189" s="11"/>
      <c r="F189" s="11"/>
      <c r="G189" s="11"/>
      <c r="H189" s="11"/>
    </row>
    <row r="190" spans="3:8" ht="12.75" customHeight="1">
      <c r="C190" s="11" t="s">
        <v>85</v>
      </c>
      <c r="D190" s="17"/>
      <c r="E190" s="11"/>
      <c r="F190" s="11"/>
      <c r="G190" s="11"/>
      <c r="H190" s="11"/>
    </row>
    <row r="191" spans="3:8" ht="12.75" customHeight="1" thickBot="1">
      <c r="C191" s="11" t="s">
        <v>90</v>
      </c>
      <c r="D191" s="17"/>
      <c r="E191" s="193">
        <v>142150</v>
      </c>
      <c r="F191" s="193">
        <v>142150</v>
      </c>
      <c r="G191" s="193">
        <v>142150</v>
      </c>
      <c r="H191" s="193">
        <v>142150</v>
      </c>
    </row>
    <row r="192" spans="3:8" ht="12.75" customHeight="1" thickTop="1">
      <c r="C192" s="11"/>
      <c r="D192" s="17"/>
      <c r="E192" s="11"/>
      <c r="F192" s="11"/>
      <c r="G192" s="11"/>
      <c r="H192" s="11"/>
    </row>
    <row r="193" spans="3:8" ht="12.75" customHeight="1">
      <c r="C193" s="11" t="s">
        <v>71</v>
      </c>
      <c r="D193" s="17"/>
      <c r="E193" s="7">
        <f>(E188/E191)*100</f>
        <v>2.798452339078438</v>
      </c>
      <c r="F193" s="7">
        <f>(F188/F191)*100</f>
        <v>1.9486457966936335</v>
      </c>
      <c r="G193" s="7">
        <f>(G188/G191)*100</f>
        <v>4.717551881814984</v>
      </c>
      <c r="H193" s="7">
        <f>(H188/H191)*100</f>
        <v>6.786493141048188</v>
      </c>
    </row>
    <row r="194" spans="3:8" ht="12.75" customHeight="1">
      <c r="C194" s="11"/>
      <c r="D194" s="17"/>
      <c r="F194" s="11"/>
      <c r="H194" s="11"/>
    </row>
    <row r="195" spans="2:8" ht="12.75" customHeight="1">
      <c r="B195" s="17" t="s">
        <v>159</v>
      </c>
      <c r="C195" s="11"/>
      <c r="D195" s="17"/>
      <c r="E195" s="220" t="s">
        <v>93</v>
      </c>
      <c r="F195" s="220"/>
      <c r="G195" s="220" t="s">
        <v>94</v>
      </c>
      <c r="H195" s="220"/>
    </row>
    <row r="196" spans="2:8" ht="12.75" customHeight="1">
      <c r="B196" s="20"/>
      <c r="C196" s="11"/>
      <c r="D196" s="17"/>
      <c r="E196" s="192" t="s">
        <v>28</v>
      </c>
      <c r="F196" s="192" t="s">
        <v>2</v>
      </c>
      <c r="G196" s="192" t="s">
        <v>28</v>
      </c>
      <c r="H196" s="192" t="s">
        <v>2</v>
      </c>
    </row>
    <row r="197" spans="2:8" ht="12.75" customHeight="1">
      <c r="B197" s="20"/>
      <c r="C197" s="11"/>
      <c r="D197" s="17"/>
      <c r="F197" s="11"/>
      <c r="H197" s="11"/>
    </row>
    <row r="198" spans="3:8" ht="12.75" customHeight="1">
      <c r="C198" s="11" t="s">
        <v>72</v>
      </c>
      <c r="D198" s="17"/>
      <c r="E198" s="11"/>
      <c r="F198" s="11"/>
      <c r="G198" s="11"/>
      <c r="H198" s="11"/>
    </row>
    <row r="199" spans="3:8" ht="12.75" customHeight="1">
      <c r="C199" s="11"/>
      <c r="D199" s="17"/>
      <c r="E199" s="11"/>
      <c r="F199" s="11"/>
      <c r="G199" s="11"/>
      <c r="H199" s="11"/>
    </row>
    <row r="200" spans="2:8" ht="12.75" customHeight="1" thickBot="1">
      <c r="B200" s="20"/>
      <c r="C200" s="11" t="s">
        <v>89</v>
      </c>
      <c r="D200" s="17"/>
      <c r="E200" s="193">
        <v>3978</v>
      </c>
      <c r="F200" s="193">
        <v>2770</v>
      </c>
      <c r="G200" s="193">
        <v>6706</v>
      </c>
      <c r="H200" s="193">
        <v>9647</v>
      </c>
    </row>
    <row r="201" spans="2:8" ht="12.75" customHeight="1" thickTop="1">
      <c r="B201" s="20"/>
      <c r="C201" s="11"/>
      <c r="D201" s="17"/>
      <c r="E201" s="11"/>
      <c r="F201" s="11"/>
      <c r="G201" s="11"/>
      <c r="H201" s="11"/>
    </row>
    <row r="202" spans="2:8" ht="12.75" customHeight="1">
      <c r="B202" s="20"/>
      <c r="C202" s="11" t="s">
        <v>85</v>
      </c>
      <c r="D202" s="17"/>
      <c r="E202" s="11"/>
      <c r="F202" s="11"/>
      <c r="G202" s="11"/>
      <c r="H202" s="11"/>
    </row>
    <row r="203" spans="2:8" ht="12.75" customHeight="1">
      <c r="B203" s="20"/>
      <c r="C203" s="11" t="s">
        <v>90</v>
      </c>
      <c r="D203" s="17"/>
      <c r="E203" s="11">
        <f>+E191</f>
        <v>142150</v>
      </c>
      <c r="F203" s="11">
        <f>+F191</f>
        <v>142150</v>
      </c>
      <c r="G203" s="11">
        <v>142150</v>
      </c>
      <c r="H203" s="11">
        <f>+H191</f>
        <v>142150</v>
      </c>
    </row>
    <row r="204" spans="2:8" ht="12.75" customHeight="1">
      <c r="B204" s="20"/>
      <c r="C204" s="11"/>
      <c r="D204" s="17"/>
      <c r="E204" s="11"/>
      <c r="F204" s="11"/>
      <c r="G204" s="11"/>
      <c r="H204" s="11"/>
    </row>
    <row r="205" spans="2:8" ht="12.75" customHeight="1">
      <c r="B205" s="20"/>
      <c r="C205" s="11" t="s">
        <v>86</v>
      </c>
      <c r="D205" s="17"/>
      <c r="E205" s="11"/>
      <c r="F205" s="11"/>
      <c r="G205" s="11"/>
      <c r="H205" s="11"/>
    </row>
    <row r="206" spans="2:8" ht="12.75" customHeight="1">
      <c r="B206" s="20"/>
      <c r="C206" s="194" t="s">
        <v>87</v>
      </c>
      <c r="D206" s="17"/>
      <c r="E206" s="11">
        <v>0</v>
      </c>
      <c r="F206" s="11">
        <v>0</v>
      </c>
      <c r="G206" s="11">
        <v>0</v>
      </c>
      <c r="H206" s="11">
        <v>0</v>
      </c>
    </row>
    <row r="207" spans="2:8" ht="12.75" customHeight="1">
      <c r="B207" s="20"/>
      <c r="C207" s="194" t="s">
        <v>88</v>
      </c>
      <c r="D207" s="17"/>
      <c r="E207" s="19">
        <v>0</v>
      </c>
      <c r="F207" s="19">
        <v>0</v>
      </c>
      <c r="G207" s="19">
        <v>0</v>
      </c>
      <c r="H207" s="19">
        <v>0</v>
      </c>
    </row>
    <row r="208" spans="2:8" ht="12.75" customHeight="1">
      <c r="B208" s="20"/>
      <c r="C208" s="11" t="s">
        <v>85</v>
      </c>
      <c r="D208" s="17"/>
      <c r="E208" s="11"/>
      <c r="F208" s="11"/>
      <c r="G208" s="11"/>
      <c r="H208" s="11"/>
    </row>
    <row r="209" spans="2:8" ht="12.75" customHeight="1">
      <c r="B209" s="20"/>
      <c r="C209" s="11" t="s">
        <v>102</v>
      </c>
      <c r="D209" s="17"/>
      <c r="E209" s="11"/>
      <c r="F209" s="11"/>
      <c r="G209" s="11"/>
      <c r="H209" s="11"/>
    </row>
    <row r="210" spans="2:8" ht="12.75" customHeight="1" thickBot="1">
      <c r="B210" s="20"/>
      <c r="C210" s="11" t="s">
        <v>103</v>
      </c>
      <c r="D210" s="17"/>
      <c r="E210" s="193">
        <f>SUM(E203:E207)</f>
        <v>142150</v>
      </c>
      <c r="F210" s="193">
        <f>SUM(F203:F207)</f>
        <v>142150</v>
      </c>
      <c r="G210" s="193">
        <f>SUM(G203:G207)</f>
        <v>142150</v>
      </c>
      <c r="H210" s="193">
        <f>SUM(H203:H207)</f>
        <v>142150</v>
      </c>
    </row>
    <row r="211" spans="2:8" ht="12.75" customHeight="1" thickTop="1">
      <c r="B211" s="20"/>
      <c r="C211" s="11"/>
      <c r="D211" s="17"/>
      <c r="E211" s="7"/>
      <c r="F211" s="7"/>
      <c r="G211" s="7"/>
      <c r="H211" s="7"/>
    </row>
    <row r="212" spans="2:8" ht="12.75" customHeight="1">
      <c r="B212" s="20"/>
      <c r="C212" s="11" t="s">
        <v>73</v>
      </c>
      <c r="D212" s="17"/>
      <c r="E212" s="7">
        <f>(E200/E210)*100</f>
        <v>2.798452339078438</v>
      </c>
      <c r="F212" s="7">
        <f>(F200/F210)*100</f>
        <v>1.9486457966936335</v>
      </c>
      <c r="G212" s="7">
        <f>(G200/G210)*100</f>
        <v>4.717551881814984</v>
      </c>
      <c r="H212" s="7">
        <f>(H200/H210)*100</f>
        <v>6.786493141048188</v>
      </c>
    </row>
    <row r="213" spans="2:7" ht="12.75" customHeight="1">
      <c r="B213" s="144"/>
      <c r="C213" s="30"/>
      <c r="D213" s="30"/>
      <c r="E213" s="30"/>
      <c r="G213" s="144"/>
    </row>
    <row r="214" spans="1:10" ht="12.75" customHeight="1">
      <c r="A214" s="154"/>
      <c r="B214" s="17" t="s">
        <v>180</v>
      </c>
      <c r="C214" s="145"/>
      <c r="D214" s="148"/>
      <c r="E214" s="145"/>
      <c r="F214" s="30"/>
      <c r="G214" s="145"/>
      <c r="I214" s="145"/>
      <c r="J214" s="145"/>
    </row>
    <row r="215" spans="1:10" ht="12.75" customHeight="1">
      <c r="A215" s="17"/>
      <c r="B215" s="145"/>
      <c r="C215" s="145"/>
      <c r="D215" s="148"/>
      <c r="E215" s="145"/>
      <c r="F215" s="145"/>
      <c r="G215" s="145"/>
      <c r="H215" s="145"/>
      <c r="I215" s="145"/>
      <c r="J215" s="145"/>
    </row>
    <row r="216" spans="2:8" ht="12.75" customHeight="1">
      <c r="B216" s="17" t="s">
        <v>181</v>
      </c>
      <c r="F216" s="145"/>
      <c r="H216" s="145"/>
    </row>
    <row r="217" ht="12.75" customHeight="1">
      <c r="B217" s="17" t="s">
        <v>182</v>
      </c>
    </row>
  </sheetData>
  <mergeCells count="11">
    <mergeCell ref="B45:H45"/>
    <mergeCell ref="B53:H54"/>
    <mergeCell ref="B94:H94"/>
    <mergeCell ref="B62:H62"/>
    <mergeCell ref="B58:H58"/>
    <mergeCell ref="J170:L170"/>
    <mergeCell ref="E183:F183"/>
    <mergeCell ref="G183:H183"/>
    <mergeCell ref="E195:F195"/>
    <mergeCell ref="G195:H195"/>
    <mergeCell ref="B170:H170"/>
  </mergeCells>
  <printOptions/>
  <pageMargins left="0.5" right="0" top="0.5" bottom="0.25" header="0" footer="0"/>
  <pageSetup fitToHeight="4" fitToWidth="4" horizontalDpi="600" verticalDpi="600" orientation="portrait" paperSize="9" r:id="rId2"/>
  <rowBreaks count="3" manualBreakCount="3">
    <brk id="59" max="7" man="1"/>
    <brk id="112" max="7" man="1"/>
    <brk id="166"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dc:creator>
  <cp:keywords/>
  <dc:description/>
  <cp:lastModifiedBy>B840ANG</cp:lastModifiedBy>
  <cp:lastPrinted>2005-02-25T04:29:01Z</cp:lastPrinted>
  <dcterms:created xsi:type="dcterms:W3CDTF">1998-04-16T02:45:35Z</dcterms:created>
  <dcterms:modified xsi:type="dcterms:W3CDTF">2005-02-25T07:42:50Z</dcterms:modified>
  <cp:category/>
  <cp:version/>
  <cp:contentType/>
  <cp:contentStatus/>
</cp:coreProperties>
</file>